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175" windowHeight="9465" activeTab="2"/>
  </bookViews>
  <sheets>
    <sheet name="Ф0503127(доходы)" sheetId="1" r:id="rId1"/>
    <sheet name="Ф0503127(расходы)" sheetId="2" r:id="rId2"/>
    <sheet name="Ф0503127(ИФ)" sheetId="3" r:id="rId3"/>
    <sheet name="Лист4" sheetId="4" r:id="rId4"/>
  </sheets>
  <externalReferences>
    <externalReference r:id="rId5"/>
  </externalReferences>
  <calcPr calcId="114210"/>
</workbook>
</file>

<file path=xl/calcChain.xml><?xml version="1.0" encoding="utf-8"?>
<calcChain xmlns="http://schemas.openxmlformats.org/spreadsheetml/2006/main">
  <c r="F59" i="2"/>
  <c r="F58"/>
  <c r="F21"/>
  <c r="F19"/>
  <c r="F13"/>
  <c r="F69"/>
  <c r="F12"/>
  <c r="E20" i="1"/>
  <c r="E27"/>
  <c r="E37"/>
  <c r="F50" i="2"/>
  <c r="D50"/>
  <c r="D42"/>
  <c r="F74"/>
  <c r="D25"/>
  <c r="D22"/>
  <c r="D33"/>
  <c r="D21"/>
  <c r="D19"/>
  <c r="D15"/>
  <c r="D13"/>
  <c r="D59"/>
  <c r="D58"/>
  <c r="D45"/>
  <c r="D69"/>
  <c r="D74"/>
  <c r="E22" i="1"/>
  <c r="E28"/>
  <c r="E32"/>
  <c r="E31"/>
  <c r="E42"/>
  <c r="E21"/>
  <c r="F15" i="2"/>
  <c r="F22"/>
  <c r="F33"/>
  <c r="F76"/>
  <c r="I15"/>
  <c r="E15"/>
  <c r="K15"/>
  <c r="I19"/>
  <c r="E23"/>
  <c r="E24"/>
  <c r="E22"/>
  <c r="E32"/>
  <c r="E30"/>
  <c r="E26"/>
  <c r="E27"/>
  <c r="E28"/>
  <c r="E29"/>
  <c r="E31"/>
  <c r="E25"/>
  <c r="E35"/>
  <c r="E36"/>
  <c r="E34"/>
  <c r="E33"/>
  <c r="E21"/>
  <c r="E19"/>
  <c r="K19"/>
  <c r="E42"/>
  <c r="I42"/>
  <c r="K42"/>
  <c r="K13"/>
  <c r="J15"/>
  <c r="J19"/>
  <c r="J42"/>
  <c r="J13"/>
  <c r="E38"/>
  <c r="E13"/>
  <c r="I70"/>
  <c r="I69"/>
  <c r="E70"/>
  <c r="E76"/>
  <c r="D21" i="1"/>
  <c r="I32" i="2"/>
  <c r="I29"/>
  <c r="I28"/>
  <c r="I27"/>
  <c r="I26"/>
  <c r="I30"/>
  <c r="I31"/>
  <c r="I25"/>
  <c r="I24"/>
  <c r="I23"/>
  <c r="I22"/>
  <c r="I34"/>
  <c r="I35"/>
  <c r="I36"/>
  <c r="I33"/>
  <c r="I21"/>
  <c r="J74"/>
  <c r="E67"/>
  <c r="K67"/>
  <c r="J67"/>
  <c r="K70"/>
  <c r="K69"/>
  <c r="J70"/>
  <c r="J69"/>
  <c r="J64"/>
  <c r="J60"/>
  <c r="J59"/>
  <c r="J65"/>
  <c r="J58"/>
  <c r="E64"/>
  <c r="I64"/>
  <c r="K64"/>
  <c r="E60"/>
  <c r="I60"/>
  <c r="K60"/>
  <c r="K59"/>
  <c r="D12"/>
  <c r="E12"/>
  <c r="I12"/>
  <c r="K12"/>
  <c r="J12"/>
  <c r="E61"/>
  <c r="E62"/>
  <c r="E63"/>
  <c r="E59"/>
  <c r="E65"/>
  <c r="E58"/>
  <c r="E69"/>
  <c r="E74"/>
  <c r="I74"/>
  <c r="K74"/>
  <c r="J46"/>
  <c r="J47"/>
  <c r="J48"/>
  <c r="J49"/>
  <c r="J45"/>
  <c r="J50"/>
  <c r="J62"/>
  <c r="J63"/>
  <c r="J72"/>
  <c r="H22" i="3"/>
  <c r="I22"/>
  <c r="E21"/>
  <c r="H21"/>
  <c r="D21"/>
  <c r="E20"/>
  <c r="H20"/>
  <c r="D20"/>
  <c r="I20"/>
  <c r="H19"/>
  <c r="D19"/>
  <c r="H18"/>
  <c r="I18"/>
  <c r="E17"/>
  <c r="H17"/>
  <c r="D17"/>
  <c r="I17"/>
  <c r="E16"/>
  <c r="H16"/>
  <c r="D16"/>
  <c r="I16"/>
  <c r="E15"/>
  <c r="H15"/>
  <c r="D15"/>
  <c r="I15"/>
  <c r="E14"/>
  <c r="H14"/>
  <c r="D14"/>
  <c r="I14"/>
  <c r="I10"/>
  <c r="I8"/>
  <c r="H12"/>
  <c r="I11"/>
  <c r="H10"/>
  <c r="E10"/>
  <c r="D10"/>
  <c r="H8"/>
  <c r="E8"/>
  <c r="D8"/>
  <c r="E72" i="2"/>
  <c r="K72"/>
  <c r="I65"/>
  <c r="K65"/>
  <c r="I63"/>
  <c r="K63"/>
  <c r="J61"/>
  <c r="K62"/>
  <c r="I61"/>
  <c r="K61"/>
  <c r="I58"/>
  <c r="K58"/>
  <c r="J56"/>
  <c r="I56"/>
  <c r="K56"/>
  <c r="J55"/>
  <c r="I55"/>
  <c r="K55"/>
  <c r="I54"/>
  <c r="E54"/>
  <c r="K54"/>
  <c r="J53"/>
  <c r="I53"/>
  <c r="E53"/>
  <c r="K53"/>
  <c r="E52"/>
  <c r="I52"/>
  <c r="K52"/>
  <c r="J52"/>
  <c r="J51"/>
  <c r="I51"/>
  <c r="E51"/>
  <c r="K51"/>
  <c r="I50"/>
  <c r="E50"/>
  <c r="K50"/>
  <c r="I49"/>
  <c r="K49"/>
  <c r="K48"/>
  <c r="I47"/>
  <c r="E47"/>
  <c r="K47"/>
  <c r="I46"/>
  <c r="E46"/>
  <c r="K46"/>
  <c r="I45"/>
  <c r="E45"/>
  <c r="K45"/>
  <c r="J43"/>
  <c r="I43"/>
  <c r="E43"/>
  <c r="K43"/>
  <c r="K36"/>
  <c r="J36"/>
  <c r="K35"/>
  <c r="J35"/>
  <c r="K34"/>
  <c r="J34"/>
  <c r="K33"/>
  <c r="J33"/>
  <c r="J32"/>
  <c r="K32"/>
  <c r="J31"/>
  <c r="K31"/>
  <c r="J30"/>
  <c r="K30"/>
  <c r="J29"/>
  <c r="K29"/>
  <c r="J28"/>
  <c r="K28"/>
  <c r="J27"/>
  <c r="K27"/>
  <c r="J26"/>
  <c r="K26"/>
  <c r="J25"/>
  <c r="J24"/>
  <c r="K24"/>
  <c r="J23"/>
  <c r="K23"/>
  <c r="K22"/>
  <c r="J22"/>
  <c r="J21"/>
  <c r="J17"/>
  <c r="I17"/>
  <c r="E17"/>
  <c r="K17"/>
  <c r="J16"/>
  <c r="I16"/>
  <c r="E16"/>
  <c r="K16"/>
  <c r="I52" i="1"/>
  <c r="H52"/>
  <c r="I51"/>
  <c r="H51"/>
  <c r="D50"/>
  <c r="I50"/>
  <c r="H50"/>
  <c r="I49"/>
  <c r="H49"/>
  <c r="H48"/>
  <c r="D48"/>
  <c r="H47"/>
  <c r="H45"/>
  <c r="I45"/>
  <c r="I44"/>
  <c r="H44"/>
  <c r="I43"/>
  <c r="I42"/>
  <c r="H41"/>
  <c r="H40"/>
  <c r="H39"/>
  <c r="H38"/>
  <c r="D37"/>
  <c r="D31"/>
  <c r="H35"/>
  <c r="I34"/>
  <c r="H34"/>
  <c r="I33"/>
  <c r="H33"/>
  <c r="H32"/>
  <c r="I30"/>
  <c r="H30"/>
  <c r="I29"/>
  <c r="H29"/>
  <c r="H28"/>
  <c r="D28"/>
  <c r="H26"/>
  <c r="H25"/>
  <c r="H24"/>
  <c r="H23"/>
  <c r="H22"/>
  <c r="A9"/>
  <c r="A7"/>
  <c r="A6"/>
  <c r="I19" i="3"/>
  <c r="I21"/>
  <c r="H76" i="2"/>
  <c r="K25"/>
  <c r="K21"/>
  <c r="I13"/>
  <c r="I48" i="1"/>
  <c r="I22"/>
  <c r="I28"/>
  <c r="D47"/>
  <c r="I47"/>
  <c r="D27"/>
  <c r="H42"/>
  <c r="I32"/>
  <c r="I38"/>
  <c r="H37"/>
  <c r="D20"/>
  <c r="I37"/>
  <c r="H31"/>
  <c r="I31"/>
  <c r="H27"/>
  <c r="I27"/>
  <c r="H21"/>
  <c r="I21"/>
  <c r="H20"/>
  <c r="I20"/>
</calcChain>
</file>

<file path=xl/sharedStrings.xml><?xml version="1.0" encoding="utf-8"?>
<sst xmlns="http://schemas.openxmlformats.org/spreadsheetml/2006/main" count="398" uniqueCount="260">
  <si>
    <t xml:space="preserve">                         ОТЧЕТ  ОБ  ИСПОЛНЕНИИ БЮДЖЕТА</t>
  </si>
  <si>
    <t xml:space="preserve">                                      ГЛАВНОГО РАСПОРЯДИТЕЛЯ (РАСПОРЯДИТЕЛЯ), ПОЛУЧАТЕЛЯ СРЕДСТВ БЮДЖЕТА</t>
  </si>
  <si>
    <t>КОДЫ</t>
  </si>
  <si>
    <t xml:space="preserve">  Форма по ОКУД</t>
  </si>
  <si>
    <t>0503127</t>
  </si>
  <si>
    <t xml:space="preserve">                   Дата</t>
  </si>
  <si>
    <t xml:space="preserve">                          Осколковская  сельская  администрация</t>
  </si>
  <si>
    <t xml:space="preserve">             по ОКПО</t>
  </si>
  <si>
    <t>04116751</t>
  </si>
  <si>
    <t>Периодичность:1 апреля, 1 июля, 1 октября, годовая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</si>
  <si>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</si>
  <si>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</si>
  <si>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</si>
  <si>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</si>
  <si>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стро-ки</t>
  </si>
  <si>
    <t>Доходы, утвержденные законом о бюджете, нормативными правовыми актами о бюджете</t>
  </si>
  <si>
    <t>Исполнено</t>
  </si>
  <si>
    <t>Неисполненные назначения</t>
  </si>
  <si>
    <t>через органы, осу-ществляющие кас-совое обслужи-вание исполнения бюджета</t>
  </si>
  <si>
    <t>через банковские счета</t>
  </si>
  <si>
    <t>некассовые операции</t>
  </si>
  <si>
    <t>итого</t>
  </si>
  <si>
    <t>Код дохода по КД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</si>
  <si>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</si>
  <si>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</si>
  <si>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</si>
  <si>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</si>
  <si>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</si>
  <si>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</si>
  <si>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</si>
  <si>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</si>
  <si>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000-000-0000000-0000-000-</t>
  </si>
  <si>
    <t>Налоговые и неналоговые доходы</t>
  </si>
  <si>
    <t>Налог на прибыль,доходы</t>
  </si>
  <si>
    <t>182-101-0000000-0000-000</t>
  </si>
  <si>
    <t>Налог на доходы с физических лиц</t>
  </si>
  <si>
    <t>182-101-0201001-1000-110</t>
  </si>
  <si>
    <t>182-101-0201001-21000-110</t>
  </si>
  <si>
    <t>182-101-0203001-1000-110</t>
  </si>
  <si>
    <t>Налог на имущество</t>
  </si>
  <si>
    <t>182-106-0000000-0000-000</t>
  </si>
  <si>
    <t>Налог на имущество физ.лиц</t>
  </si>
  <si>
    <t>182-106-0100000-0000-000</t>
  </si>
  <si>
    <t>Налог на имущество с физ. лиц</t>
  </si>
  <si>
    <t>182-106-0103010-1000-110-</t>
  </si>
  <si>
    <t>182-106-0103010-2100-110-</t>
  </si>
  <si>
    <t>Земельный налог</t>
  </si>
  <si>
    <t>182-106-0600000-0000-000</t>
  </si>
  <si>
    <t>Земельный налог с организаций</t>
  </si>
  <si>
    <t>182-106-0603003-0000-110</t>
  </si>
  <si>
    <t>Прочие налоги</t>
  </si>
  <si>
    <t>182-106-0601310-2000-110</t>
  </si>
  <si>
    <t>182-106-0603310-1000-110</t>
  </si>
  <si>
    <t>182-106-0603310 2100-110</t>
  </si>
  <si>
    <t>182-106-0603310-3000-110</t>
  </si>
  <si>
    <t>Земельный налог с физических лиц</t>
  </si>
  <si>
    <t>182-106-0604000-0000-000</t>
  </si>
  <si>
    <t>182-106-0604310-0000-110</t>
  </si>
  <si>
    <t>182-106-0604310-1000-110</t>
  </si>
  <si>
    <t>182-106-0604310-2100-110</t>
  </si>
  <si>
    <t>182-106-0604310-3100-110</t>
  </si>
  <si>
    <t>Гос.пошлина</t>
  </si>
  <si>
    <t>965-108-0000000-0000-000</t>
  </si>
  <si>
    <t>965-108-0402001-1000-110</t>
  </si>
  <si>
    <t>965-108-0402001-4000-110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</si>
  <si>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</si>
  <si>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965-114-0602510-0000-430</t>
  </si>
  <si>
    <t>Невыясненные поступления,зачисляемые в бюджеты сельских поселений</t>
  </si>
  <si>
    <t>965-117-0105010-0000-180</t>
  </si>
  <si>
    <t>Итого безвозмездных поступлений</t>
  </si>
  <si>
    <t>965-202-0000000-0000-000-</t>
  </si>
  <si>
    <t>Итого дотаций</t>
  </si>
  <si>
    <t>965-202-0100000-0000-151-</t>
  </si>
  <si>
    <t>Дотация на выравнивание</t>
  </si>
  <si>
    <t>965-202-1500110-0000-151-</t>
  </si>
  <si>
    <t>Итого субвенции</t>
  </si>
  <si>
    <t>965-202-030000-0000-151</t>
  </si>
  <si>
    <t>Суб.по перв.в/учету</t>
  </si>
  <si>
    <t>965-202-351181000-00000-151</t>
  </si>
  <si>
    <t>Прочие межбюджетные трансферты</t>
  </si>
  <si>
    <t>965-202-4999910-0000-151</t>
  </si>
  <si>
    <t>#</t>
  </si>
  <si>
    <t>Форма 0503027  с.2</t>
  </si>
  <si>
    <t>Бюджетные ассиг-</t>
  </si>
  <si>
    <t xml:space="preserve">Лимиты </t>
  </si>
  <si>
    <t xml:space="preserve">         Исполнено</t>
  </si>
  <si>
    <t xml:space="preserve">             Неисполненные </t>
  </si>
  <si>
    <t>Код</t>
  </si>
  <si>
    <t>нования, утверж-</t>
  </si>
  <si>
    <t>бюджетных</t>
  </si>
  <si>
    <t xml:space="preserve">                назначения</t>
  </si>
  <si>
    <t>стро-</t>
  </si>
  <si>
    <t>денные законом о</t>
  </si>
  <si>
    <t>обязательств</t>
  </si>
  <si>
    <t>через лицевые</t>
  </si>
  <si>
    <t>через</t>
  </si>
  <si>
    <t>некассовые</t>
  </si>
  <si>
    <t>по</t>
  </si>
  <si>
    <t>ки</t>
  </si>
  <si>
    <t>бюджете, норма-</t>
  </si>
  <si>
    <t>счета органов,</t>
  </si>
  <si>
    <t>банковские</t>
  </si>
  <si>
    <t>операции</t>
  </si>
  <si>
    <t>ассигно-</t>
  </si>
  <si>
    <t>лимитам</t>
  </si>
  <si>
    <t>тивными право-</t>
  </si>
  <si>
    <t>осуществляющих</t>
  </si>
  <si>
    <t>счета</t>
  </si>
  <si>
    <t>ваниям</t>
  </si>
  <si>
    <t>выми актами о</t>
  </si>
  <si>
    <t>кассовое обслу-</t>
  </si>
  <si>
    <t>бюджете</t>
  </si>
  <si>
    <t>живание испол-</t>
  </si>
  <si>
    <t>нения бюджета</t>
  </si>
  <si>
    <t>10</t>
  </si>
  <si>
    <t>11</t>
  </si>
  <si>
    <t>Расходы бюджета - всего</t>
  </si>
  <si>
    <t>200</t>
  </si>
  <si>
    <t>Общегосударст.вопросы</t>
  </si>
  <si>
    <t>9650100000000000000000</t>
  </si>
  <si>
    <t>Глава исполн.власти</t>
  </si>
  <si>
    <t>9650102000000000000000</t>
  </si>
  <si>
    <t>Заработная плата</t>
  </si>
  <si>
    <t>Начисление на з/плату</t>
  </si>
  <si>
    <t>Функциониров.правит..</t>
  </si>
  <si>
    <t>9650104000000000000000</t>
  </si>
  <si>
    <t>Центральный аппарат</t>
  </si>
  <si>
    <t>965-0104-0020000-000-000</t>
  </si>
  <si>
    <t xml:space="preserve"> </t>
  </si>
  <si>
    <t>ВСЕГО</t>
  </si>
  <si>
    <t>Начисление на опл.труда</t>
  </si>
  <si>
    <t>965-0104-0000010100-244-000</t>
  </si>
  <si>
    <t>Услуги связи</t>
  </si>
  <si>
    <t>Коммунальные услуги</t>
  </si>
  <si>
    <t>Услуги по сод. имущества</t>
  </si>
  <si>
    <t>Прочие услуги</t>
  </si>
  <si>
    <t>Прочие расходы</t>
  </si>
  <si>
    <t>Увелич.основ.средств</t>
  </si>
  <si>
    <t>Увел.стоим. мат. запасов</t>
  </si>
  <si>
    <t>Меж.транс.по вн..мун.кон</t>
  </si>
  <si>
    <t>Резервные фонды</t>
  </si>
  <si>
    <t>Оценка недвижимости</t>
  </si>
  <si>
    <t>Осущ.перв.в/учета</t>
  </si>
  <si>
    <t>Транспортные расходы</t>
  </si>
  <si>
    <t>увел.ст.мат.запасов</t>
  </si>
  <si>
    <t>Национальная безопасность и правоохранительная деятельность</t>
  </si>
  <si>
    <t>965-0300-0000000000-000-000</t>
  </si>
  <si>
    <t>Обеспечение пож.безоп.</t>
  </si>
  <si>
    <t>Благоустройство</t>
  </si>
  <si>
    <t>965-0503-0000000000-000-000</t>
  </si>
  <si>
    <t>Содержание мест захоронения</t>
  </si>
  <si>
    <t>увел.матер.запасов</t>
  </si>
  <si>
    <t>Благоустройства ув.мат.</t>
  </si>
  <si>
    <t>Молодежная политика и оздоровление детей</t>
  </si>
  <si>
    <t>Социальная политика</t>
  </si>
  <si>
    <t>Доплаты к пенсиям</t>
  </si>
  <si>
    <t>Физическая культура и спорт</t>
  </si>
  <si>
    <t>Всего расходов</t>
  </si>
  <si>
    <t>Результат исполнения бюджета (дефицит "--", профицит "+")</t>
  </si>
  <si>
    <t>965-000-0000000-00-000</t>
  </si>
  <si>
    <t>Код источника финансирования по КИВФ, КИВнФ</t>
  </si>
  <si>
    <t>Источники финансирования, утвержденные
сводной бюджетной росписью</t>
  </si>
  <si>
    <t>исполнено</t>
  </si>
  <si>
    <t>через лицевые счета органов, осуществляющих кассовое обслу-живание исполнения бюджета</t>
  </si>
  <si>
    <t>через
банковские
счета</t>
  </si>
  <si>
    <t>некассовые
операции</t>
  </si>
  <si>
    <t>965-0000-0000-00-0000-000</t>
  </si>
  <si>
    <t>965-0100-0000-00-0000-000</t>
  </si>
  <si>
    <t>965-01-05-00-00-00-0000-000</t>
  </si>
  <si>
    <t>965-01-05-00-00-00-0000-500</t>
  </si>
  <si>
    <t>965-01-05-0100-00-0000-500</t>
  </si>
  <si>
    <t>965-01-05-01-01-0-0000-510</t>
  </si>
  <si>
    <t>965-01-05-01-01-10-0000-510</t>
  </si>
  <si>
    <t>95-01-05-01-00-00-0000-6000</t>
  </si>
  <si>
    <t>965-01-05-01-00-00-0000-600</t>
  </si>
  <si>
    <t>965-01-05-01-01-00-0000-610</t>
  </si>
  <si>
    <t>965-01-05-01-01-10-0000-610</t>
  </si>
  <si>
    <t>Руководитель финансово-</t>
  </si>
  <si>
    <t xml:space="preserve">  </t>
  </si>
  <si>
    <t xml:space="preserve">экономической службы        ____________________   </t>
  </si>
  <si>
    <t xml:space="preserve">                        (подпись)                     (расшифровка подписи)</t>
  </si>
  <si>
    <t xml:space="preserve"> Отметка ответственного исполнителя органа, осуществляющего кассовое обслуживание исполнения бюджета</t>
  </si>
  <si>
    <t xml:space="preserve"> ______________    ________________    _______________________                 "____"_________________ 200__г.</t>
  </si>
  <si>
    <t xml:space="preserve">    (должность)                  (подпись)                        (расшифровка  подписи)                        </t>
  </si>
  <si>
    <t>3. Источники финансирования дефицита бюджетов</t>
  </si>
  <si>
    <t>Наименование показателя</t>
  </si>
  <si>
    <t>2</t>
  </si>
  <si>
    <t>Источники финансирования дефицита
бюджетов - всего</t>
  </si>
  <si>
    <t>500</t>
  </si>
  <si>
    <t>в том числе:</t>
  </si>
  <si>
    <t>источники внутреннего финансирования дефицитов бюджетов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</si>
  <si>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</si>
  <si>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</si>
  <si>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</si>
  <si>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</si>
  <si>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</si>
  <si>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</si>
  <si>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Увеличение остатков средств бюджетов</t>
  </si>
  <si>
    <t>710</t>
  </si>
  <si>
    <t>Увеличение остатков финансовых резервов бюджетов</t>
  </si>
  <si>
    <t xml:space="preserve">Увеличение остатков денежных средств финансовых резервов </t>
  </si>
  <si>
    <t>Увеличение остатков денежных средств финансовых резервов бюджетов</t>
  </si>
  <si>
    <t>Уменьшение остатков средств бюджетов</t>
  </si>
  <si>
    <t>720</t>
  </si>
  <si>
    <t>Уменьшение остатков финансовых резервов бюджетов</t>
  </si>
  <si>
    <t xml:space="preserve">Уменьшение остатков денежных средств финансовых резервов </t>
  </si>
  <si>
    <t>Уменьшение остатков денежных средств финансовых резервов бюджетов поселений</t>
  </si>
  <si>
    <t>Глава с/а                                                                 А.И.Куриленко</t>
  </si>
  <si>
    <t xml:space="preserve">                                  (подпись)                                      (расшифровка подписи)</t>
  </si>
  <si>
    <t>Главный бухгалтер                                                Т.И.Молодькова</t>
  </si>
  <si>
    <t xml:space="preserve">                                       (подпись)                (расшифровка подписи)</t>
  </si>
  <si>
    <t>182-101-0203001-2000-110</t>
  </si>
  <si>
    <t>1</t>
  </si>
  <si>
    <t>965-0102-3000080010-121-211</t>
  </si>
  <si>
    <t>965-0102-3000080010-129-213</t>
  </si>
  <si>
    <t>965-0104-6501280040-120-000</t>
  </si>
  <si>
    <t>965-0104-6501280040-121-211-</t>
  </si>
  <si>
    <t>965-0104-6501280040-129-213-</t>
  </si>
  <si>
    <t>965-0104-6501280040-244-221-</t>
  </si>
  <si>
    <t>965-0104-6501280040-244-223-</t>
  </si>
  <si>
    <t>965-0104-6501280040-244-225-</t>
  </si>
  <si>
    <t>965-0104-6501280040-244-226-</t>
  </si>
  <si>
    <t>965-0104-6501280040-244-290</t>
  </si>
  <si>
    <t>965-0104-6501280040-244-310</t>
  </si>
  <si>
    <t>965-0104-6501280040-244-340-</t>
  </si>
  <si>
    <t>965-0104-6501280040-850-000</t>
  </si>
  <si>
    <t>965-0104-6501280040-851-290-</t>
  </si>
  <si>
    <t>965-0104-6501280040-852-290-</t>
  </si>
  <si>
    <t>965-0104-6501280040-853-290</t>
  </si>
  <si>
    <t>965-0106-3000084200-540-251</t>
  </si>
  <si>
    <t>965-0111-3000083050-870-290</t>
  </si>
  <si>
    <t>965-0113-6501380070-240-000</t>
  </si>
  <si>
    <t>965-0113-6501380070-244-226</t>
  </si>
  <si>
    <t>965-0203-6501151180-000-000-(365)</t>
  </si>
  <si>
    <t>965-0203-6501151180-121-211-(365)</t>
  </si>
  <si>
    <t>965-0203-6501151180-129-213-(365)</t>
  </si>
  <si>
    <t>965-0203-6501151180-122-212(365)</t>
  </si>
  <si>
    <t>965-0310-6501581140-000-000</t>
  </si>
  <si>
    <t>965-0310-6501581140-244-222</t>
  </si>
  <si>
    <t>965-0310-6501581140-244-225</t>
  </si>
  <si>
    <t>965-0310-6501581140-244-226</t>
  </si>
  <si>
    <t>965-0310-6501581140-244-340</t>
  </si>
  <si>
    <t>965-0310-6501581140-851-290</t>
  </si>
  <si>
    <t>965-0503-6501881710-244-223</t>
  </si>
  <si>
    <t>965-0503-6501881710-244-290</t>
  </si>
  <si>
    <t>965-0503-6501881710-244-225</t>
  </si>
  <si>
    <t>965-0503-6501881710-244-310</t>
  </si>
  <si>
    <t>965-0503-6501881710-244-340</t>
  </si>
  <si>
    <t>965-0503-6501981730-244-340</t>
  </si>
  <si>
    <t>965-0707-6502182360-244-290</t>
  </si>
  <si>
    <t>965-1001-6501682450-300-263</t>
  </si>
  <si>
    <t>965-1102-6502082300-244-290</t>
  </si>
  <si>
    <t>Уличное освещение</t>
  </si>
  <si>
    <t>965-0203-6501151180-244-340(365)</t>
  </si>
  <si>
    <t>965-0503-6501881710-200-000</t>
  </si>
  <si>
    <t>965-1001-6501682450-321--263</t>
  </si>
  <si>
    <t>Членские взносы</t>
  </si>
  <si>
    <t>10607.04</t>
  </si>
  <si>
    <t>01 Сентября 2018г.</t>
  </si>
  <si>
    <t>О.М.Казеко</t>
  </si>
</sst>
</file>

<file path=xl/styles.xml><?xml version="1.0" encoding="utf-8"?>
<styleSheet xmlns="http://schemas.openxmlformats.org/spreadsheetml/2006/main">
  <numFmts count="1">
    <numFmt numFmtId="164" formatCode="_-\ #,##0.00_._-;\-\ #,##0.00_._-;_-\ &quot;-&quot;??_._-;_-@_-"/>
  </numFmts>
  <fonts count="1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8"/>
      <color indexed="9"/>
      <name val="Arial Cyr"/>
      <family val="2"/>
      <charset val="204"/>
    </font>
    <font>
      <sz val="8"/>
      <color indexed="9"/>
      <name val="Arial Cyr"/>
      <charset val="204"/>
    </font>
    <font>
      <sz val="8"/>
      <color indexed="9"/>
      <name val="Courier New"/>
      <family val="3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8"/>
      <name val="Arial Cyr"/>
    </font>
    <font>
      <sz val="10"/>
      <name val="Arial Cy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49" fontId="2" fillId="0" borderId="2" xfId="0" applyNumberFormat="1" applyFont="1" applyBorder="1" applyAlignment="1" applyProtection="1">
      <alignment horizontal="centerContinuous"/>
    </xf>
    <xf numFmtId="14" fontId="2" fillId="0" borderId="3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49" fontId="2" fillId="0" borderId="4" xfId="0" applyNumberFormat="1" applyFont="1" applyBorder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49" fontId="2" fillId="0" borderId="5" xfId="0" applyNumberFormat="1" applyFont="1" applyBorder="1" applyProtection="1"/>
    <xf numFmtId="49" fontId="2" fillId="0" borderId="3" xfId="0" applyNumberFormat="1" applyFont="1" applyBorder="1" applyProtection="1"/>
    <xf numFmtId="49" fontId="2" fillId="0" borderId="6" xfId="0" applyNumberFormat="1" applyFont="1" applyBorder="1" applyAlignment="1" applyProtection="1">
      <alignment horizontal="centerContinuous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Continuous"/>
    </xf>
    <xf numFmtId="0" fontId="0" fillId="0" borderId="4" xfId="0" applyBorder="1" applyAlignment="1" applyProtection="1">
      <alignment horizontal="left"/>
    </xf>
    <xf numFmtId="0" fontId="0" fillId="0" borderId="4" xfId="0" applyBorder="1" applyAlignment="1" applyProtection="1"/>
    <xf numFmtId="49" fontId="0" fillId="0" borderId="4" xfId="0" applyNumberFormat="1" applyBorder="1" applyProtection="1"/>
    <xf numFmtId="0" fontId="0" fillId="0" borderId="4" xfId="0" applyBorder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49" fontId="2" fillId="0" borderId="11" xfId="0" applyNumberFormat="1" applyFont="1" applyBorder="1" applyAlignment="1" applyProtection="1">
      <alignment horizontal="center" vertical="center" shrinkToFit="1"/>
    </xf>
    <xf numFmtId="49" fontId="2" fillId="0" borderId="10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shrinkToFit="1"/>
    </xf>
    <xf numFmtId="49" fontId="5" fillId="0" borderId="13" xfId="0" applyNumberFormat="1" applyFont="1" applyBorder="1" applyAlignment="1" applyProtection="1">
      <alignment horizontal="left" shrinkToFit="1"/>
    </xf>
    <xf numFmtId="49" fontId="5" fillId="0" borderId="13" xfId="0" applyNumberFormat="1" applyFont="1" applyBorder="1" applyAlignment="1" applyProtection="1">
      <alignment horizontal="center" shrinkToFit="1"/>
    </xf>
    <xf numFmtId="164" fontId="5" fillId="0" borderId="13" xfId="0" applyNumberFormat="1" applyFont="1" applyBorder="1" applyAlignment="1" applyProtection="1">
      <alignment horizontal="right" shrinkToFit="1"/>
    </xf>
    <xf numFmtId="49" fontId="2" fillId="0" borderId="13" xfId="0" applyNumberFormat="1" applyFont="1" applyBorder="1" applyAlignment="1" applyProtection="1">
      <alignment horizontal="left" shrinkToFit="1"/>
      <protection locked="0"/>
    </xf>
    <xf numFmtId="49" fontId="2" fillId="0" borderId="13" xfId="0" applyNumberFormat="1" applyFont="1" applyBorder="1" applyAlignment="1" applyProtection="1">
      <alignment horizontal="center" shrinkToFit="1"/>
    </xf>
    <xf numFmtId="2" fontId="1" fillId="0" borderId="13" xfId="0" applyNumberFormat="1" applyFont="1" applyBorder="1" applyAlignment="1" applyProtection="1">
      <alignment horizontal="right" shrinkToFit="1"/>
      <protection locked="0"/>
    </xf>
    <xf numFmtId="2" fontId="2" fillId="0" borderId="13" xfId="0" applyNumberFormat="1" applyFont="1" applyBorder="1" applyAlignment="1" applyProtection="1">
      <alignment horizontal="right" shrinkToFit="1"/>
      <protection locked="0"/>
    </xf>
    <xf numFmtId="49" fontId="5" fillId="0" borderId="13" xfId="0" applyNumberFormat="1" applyFont="1" applyBorder="1" applyAlignment="1" applyProtection="1">
      <alignment horizontal="left" shrinkToFit="1"/>
      <protection locked="0"/>
    </xf>
    <xf numFmtId="2" fontId="5" fillId="0" borderId="13" xfId="0" applyNumberFormat="1" applyFont="1" applyBorder="1" applyAlignment="1" applyProtection="1">
      <alignment horizontal="right" shrinkToFit="1"/>
      <protection locked="0"/>
    </xf>
    <xf numFmtId="164" fontId="1" fillId="0" borderId="13" xfId="0" applyNumberFormat="1" applyFont="1" applyBorder="1" applyAlignment="1" applyProtection="1">
      <alignment horizontal="right" shrinkToFit="1"/>
    </xf>
    <xf numFmtId="49" fontId="1" fillId="0" borderId="13" xfId="0" applyNumberFormat="1" applyFont="1" applyBorder="1" applyAlignment="1" applyProtection="1">
      <alignment horizontal="left" shrinkToFit="1"/>
      <protection locked="0"/>
    </xf>
    <xf numFmtId="49" fontId="1" fillId="0" borderId="13" xfId="0" applyNumberFormat="1" applyFont="1" applyBorder="1" applyAlignment="1" applyProtection="1">
      <alignment horizontal="center" shrinkToFit="1"/>
    </xf>
    <xf numFmtId="2" fontId="5" fillId="0" borderId="13" xfId="0" applyNumberFormat="1" applyFont="1" applyBorder="1" applyAlignment="1" applyProtection="1">
      <alignment horizontal="right" shrinkToFit="1"/>
    </xf>
    <xf numFmtId="2" fontId="1" fillId="0" borderId="13" xfId="0" applyNumberFormat="1" applyFont="1" applyBorder="1" applyAlignment="1" applyProtection="1">
      <alignment horizontal="right" shrinkToFit="1"/>
    </xf>
    <xf numFmtId="0" fontId="6" fillId="0" borderId="0" xfId="0" applyFont="1" applyAlignment="1">
      <alignment wrapText="1"/>
    </xf>
    <xf numFmtId="49" fontId="1" fillId="0" borderId="11" xfId="0" applyNumberFormat="1" applyFont="1" applyBorder="1" applyAlignment="1" applyProtection="1">
      <alignment horizontal="center" shrinkToFit="1"/>
    </xf>
    <xf numFmtId="2" fontId="5" fillId="0" borderId="11" xfId="0" applyNumberFormat="1" applyFont="1" applyBorder="1" applyAlignment="1" applyProtection="1">
      <alignment horizontal="right" shrinkToFit="1"/>
      <protection locked="0"/>
    </xf>
    <xf numFmtId="2" fontId="1" fillId="0" borderId="11" xfId="0" applyNumberFormat="1" applyFont="1" applyBorder="1" applyAlignment="1" applyProtection="1">
      <alignment horizontal="right" shrinkToFit="1"/>
      <protection locked="0"/>
    </xf>
    <xf numFmtId="164" fontId="1" fillId="0" borderId="11" xfId="0" applyNumberFormat="1" applyFont="1" applyBorder="1" applyAlignment="1" applyProtection="1">
      <alignment horizontal="right" shrinkToFit="1"/>
    </xf>
    <xf numFmtId="0" fontId="6" fillId="0" borderId="13" xfId="0" applyFont="1" applyBorder="1" applyAlignment="1">
      <alignment wrapText="1"/>
    </xf>
    <xf numFmtId="164" fontId="5" fillId="0" borderId="13" xfId="0" applyNumberFormat="1" applyFont="1" applyBorder="1" applyAlignment="1" applyProtection="1">
      <alignment shrinkToFit="1"/>
    </xf>
    <xf numFmtId="49" fontId="7" fillId="0" borderId="13" xfId="0" applyNumberFormat="1" applyFont="1" applyBorder="1" applyAlignment="1" applyProtection="1">
      <alignment horizontal="center" shrinkToFit="1"/>
    </xf>
    <xf numFmtId="164" fontId="1" fillId="0" borderId="13" xfId="0" applyNumberFormat="1" applyFont="1" applyBorder="1" applyAlignment="1" applyProtection="1">
      <alignment shrinkToFit="1"/>
    </xf>
    <xf numFmtId="0" fontId="8" fillId="0" borderId="0" xfId="0" applyFont="1" applyAlignment="1" applyProtection="1">
      <alignment horizontal="left" shrinkToFit="1"/>
    </xf>
    <xf numFmtId="0" fontId="2" fillId="0" borderId="0" xfId="0" applyFont="1" applyBorder="1" applyAlignment="1" applyProtection="1">
      <alignment horizontal="left" shrinkToFit="1"/>
    </xf>
    <xf numFmtId="0" fontId="8" fillId="0" borderId="0" xfId="0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 applyProtection="1"/>
    <xf numFmtId="49" fontId="2" fillId="0" borderId="0" xfId="0" applyNumberFormat="1" applyFont="1" applyBorder="1" applyAlignment="1" applyProtection="1"/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Alignment="1" applyProtection="1"/>
    <xf numFmtId="49" fontId="1" fillId="0" borderId="4" xfId="0" applyNumberFormat="1" applyFont="1" applyBorder="1" applyProtection="1"/>
    <xf numFmtId="49" fontId="1" fillId="0" borderId="4" xfId="0" applyNumberFormat="1" applyFont="1" applyBorder="1" applyAlignment="1" applyProtection="1"/>
    <xf numFmtId="0" fontId="2" fillId="0" borderId="9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top"/>
    </xf>
    <xf numFmtId="49" fontId="2" fillId="0" borderId="15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164" fontId="1" fillId="0" borderId="13" xfId="0" applyNumberFormat="1" applyFont="1" applyBorder="1" applyAlignment="1" applyProtection="1">
      <alignment horizontal="right" vertical="center" shrinkToFit="1"/>
    </xf>
    <xf numFmtId="49" fontId="1" fillId="0" borderId="19" xfId="0" applyNumberFormat="1" applyFont="1" applyBorder="1" applyAlignment="1" applyProtection="1">
      <alignment horizontal="center" vertical="center" shrinkToFit="1"/>
    </xf>
    <xf numFmtId="49" fontId="1" fillId="0" borderId="11" xfId="0" applyNumberFormat="1" applyFont="1" applyBorder="1" applyAlignment="1" applyProtection="1">
      <alignment horizontal="center" vertical="center" shrinkToFit="1"/>
    </xf>
    <xf numFmtId="49" fontId="5" fillId="0" borderId="11" xfId="0" applyNumberFormat="1" applyFont="1" applyBorder="1" applyAlignment="1" applyProtection="1">
      <alignment horizontal="center" vertical="center" shrinkToFit="1"/>
    </xf>
    <xf numFmtId="2" fontId="5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shrinkToFit="1"/>
      <protection locked="0"/>
    </xf>
    <xf numFmtId="2" fontId="5" fillId="0" borderId="11" xfId="0" applyNumberFormat="1" applyFont="1" applyBorder="1" applyAlignment="1" applyProtection="1">
      <alignment horizontal="center" vertical="center" shrinkToFit="1"/>
    </xf>
    <xf numFmtId="49" fontId="5" fillId="0" borderId="19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wrapText="1" shrinkToFit="1"/>
      <protection locked="0"/>
    </xf>
    <xf numFmtId="2" fontId="1" fillId="0" borderId="13" xfId="0" applyNumberFormat="1" applyFont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shrinkToFit="1"/>
    </xf>
    <xf numFmtId="2" fontId="5" fillId="0" borderId="13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shrinkToFit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</xf>
    <xf numFmtId="49" fontId="5" fillId="0" borderId="10" xfId="0" applyNumberFormat="1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</xf>
    <xf numFmtId="49" fontId="1" fillId="0" borderId="20" xfId="0" applyNumberFormat="1" applyFont="1" applyBorder="1" applyAlignment="1" applyProtection="1">
      <alignment horizontal="center" vertical="center" shrinkToFit="1"/>
    </xf>
    <xf numFmtId="49" fontId="10" fillId="0" borderId="20" xfId="0" applyNumberFormat="1" applyFont="1" applyBorder="1" applyAlignment="1" applyProtection="1">
      <alignment horizontal="center" vertical="center" shrinkToFit="1"/>
    </xf>
    <xf numFmtId="2" fontId="1" fillId="0" borderId="20" xfId="0" applyNumberFormat="1" applyFont="1" applyBorder="1" applyAlignment="1" applyProtection="1">
      <alignment horizontal="center" vertical="center" shrinkToFit="1"/>
    </xf>
    <xf numFmtId="2" fontId="1" fillId="0" borderId="0" xfId="0" applyNumberFormat="1" applyFont="1" applyBorder="1" applyAlignment="1" applyProtection="1">
      <alignment horizontal="center" vertical="center" shrinkToFit="1"/>
    </xf>
    <xf numFmtId="0" fontId="1" fillId="0" borderId="0" xfId="0" applyFont="1" applyProtection="1"/>
    <xf numFmtId="0" fontId="1" fillId="0" borderId="13" xfId="0" applyFont="1" applyBorder="1" applyAlignment="1" applyProtection="1">
      <alignment horizontal="center" vertical="center" shrinkToFit="1"/>
    </xf>
    <xf numFmtId="49" fontId="2" fillId="0" borderId="13" xfId="0" applyNumberFormat="1" applyFont="1" applyBorder="1" applyAlignment="1" applyProtection="1">
      <alignment horizontal="center" vertical="center" shrinkToFit="1"/>
    </xf>
    <xf numFmtId="2" fontId="1" fillId="0" borderId="13" xfId="0" applyNumberFormat="1" applyFont="1" applyBorder="1" applyAlignment="1" applyProtection="1">
      <alignment horizontal="center" vertical="center" shrinkToFit="1"/>
    </xf>
    <xf numFmtId="0" fontId="1" fillId="0" borderId="0" xfId="0" applyFont="1" applyBorder="1" applyProtection="1"/>
    <xf numFmtId="0" fontId="0" fillId="0" borderId="0" xfId="0" applyNumberFormat="1" applyFill="1"/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49" fontId="2" fillId="0" borderId="21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right" vertical="center" shrinkToFit="1"/>
    </xf>
    <xf numFmtId="164" fontId="2" fillId="0" borderId="22" xfId="0" applyNumberFormat="1" applyFont="1" applyBorder="1" applyAlignment="1" applyProtection="1">
      <alignment horizontal="right" vertical="center" shrinkToFit="1"/>
    </xf>
    <xf numFmtId="49" fontId="2" fillId="0" borderId="21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 applyProtection="1">
      <alignment horizontal="right" vertical="center" shrinkToFit="1"/>
      <protection locked="0"/>
    </xf>
    <xf numFmtId="164" fontId="2" fillId="0" borderId="13" xfId="0" applyNumberFormat="1" applyFont="1" applyBorder="1" applyAlignment="1" applyProtection="1">
      <alignment horizontal="right" vertical="center" shrinkToFit="1"/>
    </xf>
    <xf numFmtId="164" fontId="2" fillId="0" borderId="23" xfId="0" applyNumberFormat="1" applyFont="1" applyBorder="1" applyAlignment="1" applyProtection="1">
      <alignment horizontal="right" vertical="center" shrinkToFit="1"/>
    </xf>
    <xf numFmtId="164" fontId="1" fillId="0" borderId="21" xfId="0" applyNumberFormat="1" applyFont="1" applyBorder="1" applyAlignment="1" applyProtection="1">
      <alignment horizontal="right" vertical="center" shrinkToFit="1"/>
    </xf>
    <xf numFmtId="49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 applyProtection="1">
      <alignment horizontal="right" vertical="center" shrinkToFit="1"/>
      <protection locked="0"/>
    </xf>
    <xf numFmtId="164" fontId="2" fillId="0" borderId="11" xfId="0" applyNumberFormat="1" applyFont="1" applyBorder="1" applyAlignment="1" applyProtection="1">
      <alignment horizontal="right" vertical="center" shrinkToFit="1"/>
    </xf>
    <xf numFmtId="164" fontId="2" fillId="0" borderId="24" xfId="0" applyNumberFormat="1" applyFont="1" applyBorder="1" applyAlignment="1" applyProtection="1">
      <alignment horizontal="right" vertical="center" shrinkToFit="1"/>
    </xf>
    <xf numFmtId="49" fontId="8" fillId="0" borderId="20" xfId="0" applyNumberFormat="1" applyFont="1" applyBorder="1" applyAlignment="1">
      <alignment horizontal="right" vertical="center"/>
    </xf>
    <xf numFmtId="2" fontId="2" fillId="0" borderId="20" xfId="0" applyNumberFormat="1" applyFont="1" applyBorder="1" applyAlignment="1">
      <alignment horizontal="right" vertical="center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0" fillId="0" borderId="0" xfId="0" applyNumberFormat="1"/>
    <xf numFmtId="0" fontId="2" fillId="0" borderId="18" xfId="0" applyFont="1" applyBorder="1"/>
    <xf numFmtId="0" fontId="0" fillId="0" borderId="25" xfId="0" applyBorder="1"/>
    <xf numFmtId="0" fontId="2" fillId="0" borderId="26" xfId="0" applyFont="1" applyBorder="1"/>
    <xf numFmtId="0" fontId="0" fillId="0" borderId="27" xfId="0" applyBorder="1"/>
    <xf numFmtId="49" fontId="2" fillId="0" borderId="2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12" fillId="0" borderId="18" xfId="0" applyFont="1" applyBorder="1" applyAlignment="1" applyProtection="1">
      <alignment wrapText="1"/>
    </xf>
    <xf numFmtId="49" fontId="13" fillId="0" borderId="30" xfId="0" applyNumberFormat="1" applyFont="1" applyBorder="1" applyAlignment="1" applyProtection="1">
      <alignment horizontal="center" vertical="center"/>
    </xf>
    <xf numFmtId="49" fontId="13" fillId="0" borderId="31" xfId="0" applyNumberFormat="1" applyFont="1" applyBorder="1" applyAlignment="1" applyProtection="1">
      <alignment horizontal="center" vertical="center"/>
    </xf>
    <xf numFmtId="0" fontId="14" fillId="0" borderId="32" xfId="0" applyFont="1" applyFill="1" applyBorder="1" applyAlignment="1" applyProtection="1">
      <alignment wrapText="1"/>
      <protection locked="0"/>
    </xf>
    <xf numFmtId="49" fontId="13" fillId="0" borderId="33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 applyProtection="1">
      <protection locked="0"/>
    </xf>
    <xf numFmtId="0" fontId="12" fillId="0" borderId="32" xfId="0" applyFont="1" applyFill="1" applyBorder="1" applyAlignment="1" applyProtection="1">
      <alignment wrapText="1"/>
      <protection locked="0"/>
    </xf>
    <xf numFmtId="0" fontId="13" fillId="0" borderId="32" xfId="0" applyFont="1" applyFill="1" applyBorder="1" applyAlignment="1" applyProtection="1">
      <alignment wrapText="1"/>
      <protection locked="0"/>
    </xf>
    <xf numFmtId="0" fontId="13" fillId="0" borderId="34" xfId="0" applyFont="1" applyFill="1" applyBorder="1" applyAlignment="1" applyProtection="1">
      <alignment wrapText="1"/>
      <protection locked="0"/>
    </xf>
    <xf numFmtId="0" fontId="13" fillId="0" borderId="13" xfId="0" applyFont="1" applyFill="1" applyBorder="1" applyAlignment="1" applyProtection="1">
      <alignment wrapText="1"/>
      <protection locked="0"/>
    </xf>
    <xf numFmtId="49" fontId="13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49" fontId="13" fillId="0" borderId="2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5" fillId="0" borderId="35" xfId="0" applyFont="1" applyBorder="1" applyAlignment="1" applyProtection="1">
      <alignment horizontal="left" vertical="center" shrinkToFit="1"/>
    </xf>
    <xf numFmtId="49" fontId="5" fillId="0" borderId="36" xfId="0" applyNumberFormat="1" applyFont="1" applyBorder="1" applyAlignment="1" applyProtection="1">
      <alignment horizontal="center" vertical="center" shrinkToFit="1"/>
    </xf>
    <xf numFmtId="49" fontId="5" fillId="0" borderId="37" xfId="0" applyNumberFormat="1" applyFont="1" applyBorder="1" applyAlignment="1" applyProtection="1">
      <alignment horizontal="center" vertical="center" shrinkToFit="1"/>
    </xf>
    <xf numFmtId="164" fontId="5" fillId="0" borderId="37" xfId="0" applyNumberFormat="1" applyFont="1" applyBorder="1" applyAlignment="1" applyProtection="1">
      <alignment horizontal="center" vertical="center" shrinkToFit="1"/>
    </xf>
    <xf numFmtId="164" fontId="5" fillId="0" borderId="38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95;&#1077;&#1090;2017&#1084;&#1077;&#1089;&#1103;&#1095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Настройка"/>
      <sheetName val="Сверка"/>
      <sheetName val="Ф0503121"/>
      <sheetName val="Ф0503125 (доходы)"/>
      <sheetName val="Ф0503125 (расходы)"/>
      <sheetName val="Ф0503125 (ИФ)"/>
      <sheetName val="Ф0503125П1 (доходы)"/>
      <sheetName val="Ф0503125П1 (расходы)"/>
      <sheetName val="Ф0503125П1 (ИФ)"/>
      <sheetName val="Ф0503125П2 (доходы)"/>
      <sheetName val="Ф0503125П2 (расходы)"/>
      <sheetName val="Ф0503125П2 (ИФ)"/>
      <sheetName val="Ф0503126"/>
      <sheetName val="Ф0503127 (доходы)"/>
      <sheetName val="Ф0503127 (расходы)"/>
      <sheetName val="Ф0503127 (ИФ)"/>
      <sheetName val="Ф0503v27 (доходы)"/>
      <sheetName val="Ф0503v27 (расходы)"/>
      <sheetName val="Ф0503v27 (ИФ)"/>
      <sheetName val="Ф0503129"/>
      <sheetName val="Ф0503130"/>
      <sheetName val="Ф0503130справка"/>
      <sheetName val="Ф0503164 (доходы)"/>
      <sheetName val="Ф0503164 (расходы)"/>
      <sheetName val="Ф0503164 (ИФ)"/>
      <sheetName val="Ф0503164v (доходы)"/>
      <sheetName val="Ф0503164v (расходы)"/>
      <sheetName val="Ф0503164v (ИФ)"/>
      <sheetName val="Ф0503166"/>
      <sheetName val="Ф0503167"/>
      <sheetName val="Ф0503168 (ОС)"/>
      <sheetName val="Ф0503168 (НМА)"/>
      <sheetName val="Ф0503168 (НПА)"/>
      <sheetName val="Ф0503168 (МЗ)"/>
      <sheetName val="Ф0503169 (469)"/>
      <sheetName val="Ф0503169 (469v)"/>
      <sheetName val="Ф0503169 (459)"/>
      <sheetName val="Ф0503169 (459v)"/>
      <sheetName val="Ф0503171"/>
      <sheetName val="Ф0503171v"/>
      <sheetName val="Ф0503172"/>
      <sheetName val="Ф0503176"/>
      <sheetName val="Ф0503173"/>
      <sheetName val="Ф0503173v"/>
      <sheetName val="Ф0503179 (доходы)"/>
      <sheetName val="Ф0503179 (расходы)"/>
      <sheetName val="Ф0503179 (ИФ)"/>
      <sheetName val="Ф0503387"/>
      <sheetName val="Пояснитзап1"/>
      <sheetName val="Пояснитзап2"/>
      <sheetName val="Пояснитзап3"/>
      <sheetName val="Пояснитзап4"/>
      <sheetName val="Пояснитзап5"/>
      <sheetName val="Пояснитзап6"/>
      <sheetName val="Пояснитзап71"/>
      <sheetName val="Пояснитзап72"/>
      <sheetName val="Пояснитзап8"/>
      <sheetName val="Пояснитзап9"/>
      <sheetName val="Пояснитзап10"/>
      <sheetName val="sp"/>
      <sheetName val="Исполнение"/>
      <sheetName val="ОТчет2017месячный"/>
    </sheetNames>
    <definedNames>
      <definedName name="cmbGoMainPage_Click"/>
      <definedName name="cmbGoOptionsPage_Click"/>
      <definedName name="cmbKBK_Click"/>
      <definedName name="ExportForms"/>
    </definedNames>
    <sheetDataSet>
      <sheetData sheetId="0"/>
      <sheetData sheetId="1">
        <row r="3">
          <cell r="B3" t="str">
            <v>Вельжичская сельская администрация</v>
          </cell>
        </row>
        <row r="5">
          <cell r="B5" t="str">
            <v>руб.,коп.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opLeftCell="A10" workbookViewId="0">
      <selection activeCell="A5" sqref="A5:G5"/>
    </sheetView>
  </sheetViews>
  <sheetFormatPr defaultRowHeight="15"/>
  <cols>
    <col min="1" max="1" width="28.42578125" style="7" customWidth="1"/>
    <col min="2" max="2" width="13.7109375" style="7" customWidth="1"/>
    <col min="3" max="3" width="17.85546875" style="7" customWidth="1"/>
    <col min="4" max="4" width="12.140625" style="8" customWidth="1"/>
    <col min="5" max="5" width="15.42578125" style="8" customWidth="1"/>
    <col min="6" max="6" width="7.85546875" style="8" customWidth="1"/>
    <col min="7" max="7" width="7" style="8" customWidth="1"/>
    <col min="8" max="8" width="12.5703125" style="8" customWidth="1"/>
    <col min="9" max="9" width="11.140625" style="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"/>
    </row>
    <row r="2" spans="1:9">
      <c r="A2" s="3" t="s">
        <v>0</v>
      </c>
      <c r="B2" s="3"/>
      <c r="C2" s="4"/>
      <c r="D2" s="4"/>
      <c r="E2" s="4"/>
      <c r="F2" s="4"/>
      <c r="G2" s="4"/>
      <c r="H2" s="4"/>
    </row>
    <row r="3" spans="1:9" ht="15.75" thickBot="1">
      <c r="A3" s="6" t="s">
        <v>1</v>
      </c>
      <c r="E3" s="4"/>
      <c r="F3" s="4"/>
      <c r="G3" s="4"/>
      <c r="H3" s="4"/>
      <c r="I3" s="9" t="s">
        <v>2</v>
      </c>
    </row>
    <row r="4" spans="1:9">
      <c r="A4" s="10"/>
      <c r="B4" s="10"/>
      <c r="C4" s="10"/>
      <c r="D4" s="1"/>
      <c r="E4" s="1"/>
      <c r="F4" s="1"/>
      <c r="G4" s="1"/>
      <c r="H4" s="11" t="s">
        <v>3</v>
      </c>
      <c r="I4" s="12" t="s">
        <v>4</v>
      </c>
    </row>
    <row r="5" spans="1:9">
      <c r="A5" s="187" t="s">
        <v>258</v>
      </c>
      <c r="B5" s="187"/>
      <c r="C5" s="187"/>
      <c r="D5" s="187"/>
      <c r="E5" s="187"/>
      <c r="F5" s="187"/>
      <c r="G5" s="187"/>
      <c r="H5" s="10" t="s">
        <v>5</v>
      </c>
      <c r="I5" s="13">
        <v>43343</v>
      </c>
    </row>
    <row r="6" spans="1:9">
      <c r="A6" s="14" t="str">
        <f>"Учреждение (главный распорядитель (распорядитель), получатель) : " &amp; [1]Настройка!B3</f>
        <v>Учреждение (главный распорядитель (распорядитель), получатель) : Вельжичская сельская администрация</v>
      </c>
      <c r="B6" s="14"/>
      <c r="C6" s="14" t="s">
        <v>6</v>
      </c>
      <c r="D6" s="15"/>
      <c r="E6" s="15"/>
      <c r="F6" s="15"/>
      <c r="G6" s="15"/>
      <c r="H6" s="10" t="s">
        <v>7</v>
      </c>
      <c r="I6" s="16" t="s">
        <v>8</v>
      </c>
    </row>
    <row r="7" spans="1:9">
      <c r="A7" s="17" t="str">
        <f>"Наименование бюджета: "  &amp; [1]Настройка!B4</f>
        <v xml:space="preserve">Наименование бюджета: </v>
      </c>
      <c r="B7" s="17"/>
      <c r="C7" s="17"/>
      <c r="D7" s="18"/>
      <c r="E7" s="18"/>
      <c r="F7" s="18"/>
      <c r="G7" s="18"/>
      <c r="H7" s="10"/>
      <c r="I7" s="19"/>
    </row>
    <row r="8" spans="1:9">
      <c r="A8" s="17" t="s">
        <v>9</v>
      </c>
      <c r="B8" s="17"/>
      <c r="C8" s="17"/>
      <c r="D8" s="18"/>
      <c r="E8" s="18"/>
      <c r="F8" s="18"/>
      <c r="G8" s="18"/>
      <c r="H8" s="10"/>
      <c r="I8" s="20"/>
    </row>
    <row r="9" spans="1:9" ht="15.75" thickBot="1">
      <c r="A9" s="17" t="str">
        <f>"Единица измерения: " &amp;[1]Настройка!B5</f>
        <v>Единица измерения: руб.,коп.</v>
      </c>
      <c r="B9" s="17"/>
      <c r="C9" s="17"/>
      <c r="D9" s="18"/>
      <c r="E9" s="18"/>
      <c r="F9" s="18"/>
      <c r="G9" s="18"/>
      <c r="H9" s="10" t="s">
        <v>10</v>
      </c>
      <c r="I9" s="21" t="s">
        <v>11</v>
      </c>
    </row>
    <row r="10" spans="1:9">
      <c r="B10" s="22"/>
      <c r="C10" s="22" t="s">
        <v>12</v>
      </c>
      <c r="D10" s="11"/>
      <c r="E10" s="11"/>
      <c r="F10" s="11"/>
      <c r="G10" s="11"/>
      <c r="H10" s="11"/>
      <c r="I10" s="23"/>
    </row>
    <row r="11" spans="1:9">
      <c r="A11" s="24"/>
      <c r="B11" s="24"/>
      <c r="C11" s="25"/>
      <c r="D11" s="26"/>
      <c r="E11" s="26"/>
      <c r="F11" s="26"/>
      <c r="G11" s="26"/>
      <c r="H11" s="26"/>
      <c r="I11" s="27"/>
    </row>
    <row r="12" spans="1:9">
      <c r="A12" s="188" t="s">
        <v>13</v>
      </c>
      <c r="B12" s="191" t="s">
        <v>14</v>
      </c>
      <c r="C12" s="28"/>
      <c r="D12" s="184" t="s">
        <v>15</v>
      </c>
      <c r="E12" s="194" t="s">
        <v>16</v>
      </c>
      <c r="F12" s="195"/>
      <c r="G12" s="195"/>
      <c r="H12" s="196"/>
      <c r="I12" s="181" t="s">
        <v>17</v>
      </c>
    </row>
    <row r="13" spans="1:9">
      <c r="A13" s="189"/>
      <c r="B13" s="192"/>
      <c r="C13" s="29"/>
      <c r="D13" s="185"/>
      <c r="E13" s="184" t="s">
        <v>18</v>
      </c>
      <c r="F13" s="184" t="s">
        <v>19</v>
      </c>
      <c r="G13" s="184" t="s">
        <v>20</v>
      </c>
      <c r="H13" s="184" t="s">
        <v>21</v>
      </c>
      <c r="I13" s="182"/>
    </row>
    <row r="14" spans="1:9">
      <c r="A14" s="189"/>
      <c r="B14" s="192"/>
      <c r="C14" s="28" t="s">
        <v>22</v>
      </c>
      <c r="D14" s="185"/>
      <c r="E14" s="185"/>
      <c r="F14" s="185"/>
      <c r="G14" s="185"/>
      <c r="H14" s="185"/>
      <c r="I14" s="182"/>
    </row>
    <row r="15" spans="1:9">
      <c r="A15" s="189"/>
      <c r="B15" s="192"/>
      <c r="C15" s="29"/>
      <c r="D15" s="185"/>
      <c r="E15" s="185"/>
      <c r="F15" s="185"/>
      <c r="G15" s="185"/>
      <c r="H15" s="185"/>
      <c r="I15" s="182"/>
    </row>
    <row r="16" spans="1:9">
      <c r="A16" s="189"/>
      <c r="B16" s="192"/>
      <c r="C16" s="29"/>
      <c r="D16" s="185"/>
      <c r="E16" s="185"/>
      <c r="F16" s="185"/>
      <c r="G16" s="185"/>
      <c r="H16" s="185"/>
      <c r="I16" s="182"/>
    </row>
    <row r="17" spans="1:9">
      <c r="A17" s="189"/>
      <c r="B17" s="192"/>
      <c r="C17" s="29"/>
      <c r="D17" s="185"/>
      <c r="E17" s="185"/>
      <c r="F17" s="185"/>
      <c r="G17" s="185"/>
      <c r="H17" s="185"/>
      <c r="I17" s="182"/>
    </row>
    <row r="18" spans="1:9">
      <c r="A18" s="190"/>
      <c r="B18" s="193"/>
      <c r="C18" s="29"/>
      <c r="D18" s="186"/>
      <c r="E18" s="186"/>
      <c r="F18" s="186"/>
      <c r="G18" s="186"/>
      <c r="H18" s="186"/>
      <c r="I18" s="183"/>
    </row>
    <row r="19" spans="1:9">
      <c r="A19" s="30">
        <v>1</v>
      </c>
      <c r="B19" s="31">
        <v>2</v>
      </c>
      <c r="C19" s="31">
        <v>3</v>
      </c>
      <c r="D19" s="32" t="s">
        <v>23</v>
      </c>
      <c r="E19" s="33" t="s">
        <v>24</v>
      </c>
      <c r="F19" s="32" t="s">
        <v>25</v>
      </c>
      <c r="G19" s="32" t="s">
        <v>26</v>
      </c>
      <c r="H19" s="32" t="s">
        <v>27</v>
      </c>
      <c r="I19" s="34" t="s">
        <v>28</v>
      </c>
    </row>
    <row r="20" spans="1:9">
      <c r="A20" s="35" t="s">
        <v>29</v>
      </c>
      <c r="B20" s="36" t="s">
        <v>30</v>
      </c>
      <c r="C20" s="36" t="s">
        <v>31</v>
      </c>
      <c r="D20" s="37">
        <f>D21+D47</f>
        <v>1022649</v>
      </c>
      <c r="E20" s="37">
        <f>E21+E47</f>
        <v>633160.3899999999</v>
      </c>
      <c r="F20" s="37"/>
      <c r="G20" s="37"/>
      <c r="H20" s="37">
        <f>E20</f>
        <v>633160.3899999999</v>
      </c>
      <c r="I20" s="37">
        <f>D20-E20</f>
        <v>389488.6100000001</v>
      </c>
    </row>
    <row r="21" spans="1:9">
      <c r="A21" s="42" t="s">
        <v>32</v>
      </c>
      <c r="B21" s="36" t="s">
        <v>30</v>
      </c>
      <c r="C21" s="36" t="s">
        <v>31</v>
      </c>
      <c r="D21" s="43">
        <f>D22+D27+D42</f>
        <v>594360</v>
      </c>
      <c r="E21" s="43">
        <f>E22+E27+E42</f>
        <v>398320.13999999996</v>
      </c>
      <c r="F21" s="43"/>
      <c r="G21" s="43"/>
      <c r="H21" s="37">
        <f t="shared" ref="H21:H51" si="0">E21</f>
        <v>398320.13999999996</v>
      </c>
      <c r="I21" s="37">
        <f>D21-E21</f>
        <v>196039.86000000004</v>
      </c>
    </row>
    <row r="22" spans="1:9">
      <c r="A22" s="42" t="s">
        <v>33</v>
      </c>
      <c r="B22" s="36" t="s">
        <v>30</v>
      </c>
      <c r="C22" s="36" t="s">
        <v>34</v>
      </c>
      <c r="D22" s="43">
        <v>7180</v>
      </c>
      <c r="E22" s="43">
        <f>E23+E24+E25+E26</f>
        <v>6812.02</v>
      </c>
      <c r="F22" s="43"/>
      <c r="G22" s="43"/>
      <c r="H22" s="37">
        <f t="shared" si="0"/>
        <v>6812.02</v>
      </c>
      <c r="I22" s="37">
        <f>D22-E22</f>
        <v>367.97999999999956</v>
      </c>
    </row>
    <row r="23" spans="1:9">
      <c r="A23" s="38" t="s">
        <v>35</v>
      </c>
      <c r="B23" s="39" t="s">
        <v>30</v>
      </c>
      <c r="C23" s="39" t="s">
        <v>36</v>
      </c>
      <c r="D23" s="41">
        <v>0</v>
      </c>
      <c r="E23" s="41">
        <v>6812.02</v>
      </c>
      <c r="F23" s="41"/>
      <c r="G23" s="41"/>
      <c r="H23" s="44">
        <f t="shared" si="0"/>
        <v>6812.02</v>
      </c>
      <c r="I23" s="37"/>
    </row>
    <row r="24" spans="1:9">
      <c r="A24" s="38" t="s">
        <v>35</v>
      </c>
      <c r="B24" s="39" t="s">
        <v>30</v>
      </c>
      <c r="C24" s="39" t="s">
        <v>37</v>
      </c>
      <c r="D24" s="41"/>
      <c r="E24" s="41">
        <v>0</v>
      </c>
      <c r="F24" s="41"/>
      <c r="G24" s="41"/>
      <c r="H24" s="44">
        <f t="shared" si="0"/>
        <v>0</v>
      </c>
      <c r="I24" s="37"/>
    </row>
    <row r="25" spans="1:9">
      <c r="A25" s="38" t="s">
        <v>35</v>
      </c>
      <c r="B25" s="39" t="s">
        <v>30</v>
      </c>
      <c r="C25" s="39" t="s">
        <v>38</v>
      </c>
      <c r="D25" s="41"/>
      <c r="E25" s="41">
        <v>0</v>
      </c>
      <c r="F25" s="41"/>
      <c r="G25" s="41"/>
      <c r="H25" s="44">
        <f t="shared" si="0"/>
        <v>0</v>
      </c>
      <c r="I25" s="37"/>
    </row>
    <row r="26" spans="1:9">
      <c r="A26" s="38" t="s">
        <v>35</v>
      </c>
      <c r="B26" s="39" t="s">
        <v>30</v>
      </c>
      <c r="C26" s="39" t="s">
        <v>211</v>
      </c>
      <c r="D26" s="41"/>
      <c r="E26" s="41">
        <v>0</v>
      </c>
      <c r="F26" s="41"/>
      <c r="G26" s="41"/>
      <c r="H26" s="44">
        <f t="shared" si="0"/>
        <v>0</v>
      </c>
      <c r="I26" s="37"/>
    </row>
    <row r="27" spans="1:9">
      <c r="A27" s="42" t="s">
        <v>39</v>
      </c>
      <c r="B27" s="36" t="s">
        <v>30</v>
      </c>
      <c r="C27" s="36" t="s">
        <v>40</v>
      </c>
      <c r="D27" s="43">
        <f>D28+D31</f>
        <v>586880</v>
      </c>
      <c r="E27" s="43">
        <f>E31+E28</f>
        <v>391108.11999999994</v>
      </c>
      <c r="F27" s="43"/>
      <c r="G27" s="43"/>
      <c r="H27" s="37">
        <f t="shared" si="0"/>
        <v>391108.11999999994</v>
      </c>
      <c r="I27" s="37">
        <f t="shared" ref="I27:I34" si="1">D27-E27</f>
        <v>195771.88000000006</v>
      </c>
    </row>
    <row r="28" spans="1:9">
      <c r="A28" s="45" t="s">
        <v>41</v>
      </c>
      <c r="B28" s="46" t="s">
        <v>30</v>
      </c>
      <c r="C28" s="46" t="s">
        <v>42</v>
      </c>
      <c r="D28" s="43">
        <f>D29</f>
        <v>16780</v>
      </c>
      <c r="E28" s="43">
        <f>E29+E30</f>
        <v>6102.54</v>
      </c>
      <c r="F28" s="43"/>
      <c r="G28" s="43"/>
      <c r="H28" s="37">
        <f t="shared" si="0"/>
        <v>6102.54</v>
      </c>
      <c r="I28" s="37">
        <f t="shared" si="1"/>
        <v>10677.46</v>
      </c>
    </row>
    <row r="29" spans="1:9">
      <c r="A29" s="38" t="s">
        <v>43</v>
      </c>
      <c r="B29" s="39" t="s">
        <v>30</v>
      </c>
      <c r="C29" s="39" t="s">
        <v>44</v>
      </c>
      <c r="D29" s="40">
        <v>16780</v>
      </c>
      <c r="E29" s="40">
        <v>6031.45</v>
      </c>
      <c r="F29" s="40"/>
      <c r="G29" s="40"/>
      <c r="H29" s="44">
        <f t="shared" si="0"/>
        <v>6031.45</v>
      </c>
      <c r="I29" s="44">
        <f t="shared" si="1"/>
        <v>10748.55</v>
      </c>
    </row>
    <row r="30" spans="1:9">
      <c r="A30" s="38" t="s">
        <v>43</v>
      </c>
      <c r="B30" s="39" t="s">
        <v>30</v>
      </c>
      <c r="C30" s="39" t="s">
        <v>45</v>
      </c>
      <c r="D30" s="41"/>
      <c r="E30" s="41">
        <v>71.09</v>
      </c>
      <c r="F30" s="41"/>
      <c r="G30" s="41"/>
      <c r="H30" s="44">
        <f t="shared" si="0"/>
        <v>71.09</v>
      </c>
      <c r="I30" s="44">
        <f t="shared" si="1"/>
        <v>-71.09</v>
      </c>
    </row>
    <row r="31" spans="1:9">
      <c r="A31" s="42" t="s">
        <v>46</v>
      </c>
      <c r="B31" s="46" t="s">
        <v>30</v>
      </c>
      <c r="C31" s="36" t="s">
        <v>47</v>
      </c>
      <c r="D31" s="43">
        <f>D32+D37</f>
        <v>570100</v>
      </c>
      <c r="E31" s="43">
        <f>E32+E37</f>
        <v>385005.57999999996</v>
      </c>
      <c r="F31" s="43"/>
      <c r="G31" s="43"/>
      <c r="H31" s="37">
        <f t="shared" si="0"/>
        <v>385005.57999999996</v>
      </c>
      <c r="I31" s="37">
        <f t="shared" si="1"/>
        <v>185094.42000000004</v>
      </c>
    </row>
    <row r="32" spans="1:9">
      <c r="A32" s="38" t="s">
        <v>48</v>
      </c>
      <c r="B32" s="39" t="s">
        <v>30</v>
      </c>
      <c r="C32" s="36" t="s">
        <v>49</v>
      </c>
      <c r="D32" s="43">
        <v>444000</v>
      </c>
      <c r="E32" s="43">
        <f>E34+E35+E36</f>
        <v>337477.3</v>
      </c>
      <c r="F32" s="43"/>
      <c r="G32" s="43"/>
      <c r="H32" s="37">
        <f t="shared" si="0"/>
        <v>337477.3</v>
      </c>
      <c r="I32" s="37">
        <f t="shared" si="1"/>
        <v>106522.70000000001</v>
      </c>
    </row>
    <row r="33" spans="1:9">
      <c r="A33" s="38" t="s">
        <v>50</v>
      </c>
      <c r="B33" s="39" t="s">
        <v>30</v>
      </c>
      <c r="C33" s="39" t="s">
        <v>51</v>
      </c>
      <c r="D33" s="41"/>
      <c r="E33" s="41"/>
      <c r="F33" s="41"/>
      <c r="G33" s="41"/>
      <c r="H33" s="37">
        <f t="shared" si="0"/>
        <v>0</v>
      </c>
      <c r="I33" s="37">
        <f t="shared" si="1"/>
        <v>0</v>
      </c>
    </row>
    <row r="34" spans="1:9">
      <c r="A34" s="38" t="s">
        <v>48</v>
      </c>
      <c r="B34" s="39" t="s">
        <v>30</v>
      </c>
      <c r="C34" s="39" t="s">
        <v>52</v>
      </c>
      <c r="D34" s="41"/>
      <c r="E34" s="41">
        <v>336622.13</v>
      </c>
      <c r="F34" s="41"/>
      <c r="G34" s="41"/>
      <c r="H34" s="44">
        <f t="shared" si="0"/>
        <v>336622.13</v>
      </c>
      <c r="I34" s="44">
        <f t="shared" si="1"/>
        <v>-336622.13</v>
      </c>
    </row>
    <row r="35" spans="1:9">
      <c r="A35" s="38" t="s">
        <v>48</v>
      </c>
      <c r="B35" s="39" t="s">
        <v>30</v>
      </c>
      <c r="C35" s="39" t="s">
        <v>53</v>
      </c>
      <c r="D35" s="41"/>
      <c r="E35" s="41">
        <v>855.17</v>
      </c>
      <c r="F35" s="41"/>
      <c r="G35" s="41"/>
      <c r="H35" s="44">
        <f>E35</f>
        <v>855.17</v>
      </c>
      <c r="I35" s="44"/>
    </row>
    <row r="36" spans="1:9">
      <c r="A36" s="38" t="s">
        <v>48</v>
      </c>
      <c r="B36" s="39" t="s">
        <v>30</v>
      </c>
      <c r="C36" s="39" t="s">
        <v>54</v>
      </c>
      <c r="D36" s="41"/>
      <c r="E36" s="41"/>
      <c r="F36" s="41"/>
      <c r="G36" s="41"/>
      <c r="H36" s="44"/>
      <c r="I36" s="44"/>
    </row>
    <row r="37" spans="1:9">
      <c r="A37" s="38" t="s">
        <v>55</v>
      </c>
      <c r="B37" s="46" t="s">
        <v>30</v>
      </c>
      <c r="C37" s="36" t="s">
        <v>56</v>
      </c>
      <c r="D37" s="43">
        <f>D38</f>
        <v>126100</v>
      </c>
      <c r="E37" s="43">
        <f>E39+E40+E41</f>
        <v>47528.28</v>
      </c>
      <c r="F37" s="43"/>
      <c r="G37" s="43"/>
      <c r="H37" s="37">
        <f t="shared" si="0"/>
        <v>47528.28</v>
      </c>
      <c r="I37" s="37">
        <f>D37-E37</f>
        <v>78571.72</v>
      </c>
    </row>
    <row r="38" spans="1:9">
      <c r="A38" s="38" t="s">
        <v>55</v>
      </c>
      <c r="B38" s="39" t="s">
        <v>30</v>
      </c>
      <c r="C38" s="39" t="s">
        <v>57</v>
      </c>
      <c r="D38" s="41">
        <v>126100</v>
      </c>
      <c r="E38" s="41">
        <v>0</v>
      </c>
      <c r="F38" s="41"/>
      <c r="G38" s="41"/>
      <c r="H38" s="44">
        <f t="shared" si="0"/>
        <v>0</v>
      </c>
      <c r="I38" s="44">
        <f>D38-E38</f>
        <v>126100</v>
      </c>
    </row>
    <row r="39" spans="1:9">
      <c r="A39" s="38" t="s">
        <v>55</v>
      </c>
      <c r="B39" s="39" t="s">
        <v>30</v>
      </c>
      <c r="C39" s="39" t="s">
        <v>58</v>
      </c>
      <c r="D39" s="41"/>
      <c r="E39" s="41">
        <v>47836.46</v>
      </c>
      <c r="F39" s="41"/>
      <c r="G39" s="41"/>
      <c r="H39" s="44">
        <f>E39</f>
        <v>47836.46</v>
      </c>
      <c r="I39" s="44"/>
    </row>
    <row r="40" spans="1:9">
      <c r="A40" s="38" t="s">
        <v>55</v>
      </c>
      <c r="B40" s="39" t="s">
        <v>30</v>
      </c>
      <c r="C40" s="39" t="s">
        <v>59</v>
      </c>
      <c r="D40" s="41"/>
      <c r="E40" s="41">
        <v>191.82</v>
      </c>
      <c r="F40" s="41"/>
      <c r="G40" s="41"/>
      <c r="H40" s="44">
        <f>E40</f>
        <v>191.82</v>
      </c>
      <c r="I40" s="44"/>
    </row>
    <row r="41" spans="1:9">
      <c r="A41" s="38" t="s">
        <v>55</v>
      </c>
      <c r="B41" s="39" t="s">
        <v>30</v>
      </c>
      <c r="C41" s="39" t="s">
        <v>60</v>
      </c>
      <c r="D41" s="41"/>
      <c r="E41" s="41">
        <v>-500</v>
      </c>
      <c r="F41" s="41"/>
      <c r="G41" s="41"/>
      <c r="H41" s="44">
        <f>E41</f>
        <v>-500</v>
      </c>
      <c r="I41" s="44"/>
    </row>
    <row r="42" spans="1:9">
      <c r="A42" s="42" t="s">
        <v>61</v>
      </c>
      <c r="B42" s="36" t="s">
        <v>30</v>
      </c>
      <c r="C42" s="36" t="s">
        <v>62</v>
      </c>
      <c r="D42" s="43">
        <v>300</v>
      </c>
      <c r="E42" s="43">
        <f>E44</f>
        <v>400</v>
      </c>
      <c r="F42" s="43"/>
      <c r="G42" s="43"/>
      <c r="H42" s="47">
        <f>E42</f>
        <v>400</v>
      </c>
      <c r="I42" s="37">
        <f>D42-E42</f>
        <v>-100</v>
      </c>
    </row>
    <row r="43" spans="1:9">
      <c r="A43" s="45" t="s">
        <v>61</v>
      </c>
      <c r="B43" s="46" t="s">
        <v>30</v>
      </c>
      <c r="C43" s="46" t="s">
        <v>63</v>
      </c>
      <c r="D43" s="41"/>
      <c r="E43" s="41"/>
      <c r="F43" s="41"/>
      <c r="G43" s="41"/>
      <c r="H43" s="48"/>
      <c r="I43" s="44">
        <f>D43-E43</f>
        <v>0</v>
      </c>
    </row>
    <row r="44" spans="1:9">
      <c r="A44" s="45" t="s">
        <v>61</v>
      </c>
      <c r="B44" s="46" t="s">
        <v>30</v>
      </c>
      <c r="C44" s="46" t="s">
        <v>64</v>
      </c>
      <c r="D44" s="43"/>
      <c r="E44" s="40">
        <v>400</v>
      </c>
      <c r="F44" s="43"/>
      <c r="G44" s="43"/>
      <c r="H44" s="44">
        <f>E44</f>
        <v>400</v>
      </c>
      <c r="I44" s="44">
        <f>D44-E44</f>
        <v>-400</v>
      </c>
    </row>
    <row r="45" spans="1:9" ht="76.5" customHeight="1">
      <c r="A45" s="49" t="s">
        <v>65</v>
      </c>
      <c r="B45" s="50" t="s">
        <v>30</v>
      </c>
      <c r="C45" s="50" t="s">
        <v>66</v>
      </c>
      <c r="D45" s="51">
        <v>0</v>
      </c>
      <c r="E45" s="52">
        <v>0</v>
      </c>
      <c r="F45" s="51"/>
      <c r="G45" s="51"/>
      <c r="H45" s="53">
        <f>E45</f>
        <v>0</v>
      </c>
      <c r="I45" s="44">
        <f>D45-H45</f>
        <v>0</v>
      </c>
    </row>
    <row r="46" spans="1:9" ht="41.25" customHeight="1">
      <c r="A46" s="54" t="s">
        <v>67</v>
      </c>
      <c r="B46" s="46" t="s">
        <v>30</v>
      </c>
      <c r="C46" s="46" t="s">
        <v>68</v>
      </c>
      <c r="D46" s="43"/>
      <c r="E46" s="40">
        <v>0</v>
      </c>
      <c r="F46" s="43"/>
      <c r="G46" s="43"/>
      <c r="H46" s="44"/>
      <c r="I46" s="44"/>
    </row>
    <row r="47" spans="1:9">
      <c r="A47" s="42" t="s">
        <v>69</v>
      </c>
      <c r="B47" s="36" t="s">
        <v>30</v>
      </c>
      <c r="C47" s="36" t="s">
        <v>70</v>
      </c>
      <c r="D47" s="43">
        <f>D48+D50+D52</f>
        <v>428289</v>
      </c>
      <c r="E47" s="43">
        <v>234840.25</v>
      </c>
      <c r="F47" s="43"/>
      <c r="G47" s="43"/>
      <c r="H47" s="37">
        <f t="shared" si="0"/>
        <v>234840.25</v>
      </c>
      <c r="I47" s="37">
        <f t="shared" ref="I47:I52" si="2">D47-E47</f>
        <v>193448.75</v>
      </c>
    </row>
    <row r="48" spans="1:9">
      <c r="A48" s="42" t="s">
        <v>71</v>
      </c>
      <c r="B48" s="36" t="s">
        <v>30</v>
      </c>
      <c r="C48" s="36" t="s">
        <v>72</v>
      </c>
      <c r="D48" s="43">
        <f>D49</f>
        <v>53976</v>
      </c>
      <c r="E48" s="43">
        <v>53976</v>
      </c>
      <c r="F48" s="43"/>
      <c r="G48" s="43"/>
      <c r="H48" s="37">
        <f t="shared" si="0"/>
        <v>53976</v>
      </c>
      <c r="I48" s="37">
        <f t="shared" si="2"/>
        <v>0</v>
      </c>
    </row>
    <row r="49" spans="1:9">
      <c r="A49" s="38" t="s">
        <v>73</v>
      </c>
      <c r="B49" s="39" t="s">
        <v>30</v>
      </c>
      <c r="C49" s="39" t="s">
        <v>74</v>
      </c>
      <c r="D49" s="41">
        <v>53976</v>
      </c>
      <c r="E49" s="41">
        <v>53976</v>
      </c>
      <c r="F49" s="41"/>
      <c r="G49" s="41"/>
      <c r="H49" s="44">
        <f t="shared" si="0"/>
        <v>53976</v>
      </c>
      <c r="I49" s="37">
        <f t="shared" si="2"/>
        <v>0</v>
      </c>
    </row>
    <row r="50" spans="1:9">
      <c r="A50" s="42" t="s">
        <v>75</v>
      </c>
      <c r="B50" s="36" t="s">
        <v>30</v>
      </c>
      <c r="C50" s="36" t="s">
        <v>76</v>
      </c>
      <c r="D50" s="43">
        <f>D51</f>
        <v>63999</v>
      </c>
      <c r="E50" s="43">
        <v>47999.25</v>
      </c>
      <c r="F50" s="43"/>
      <c r="G50" s="43"/>
      <c r="H50" s="55">
        <f t="shared" si="0"/>
        <v>47999.25</v>
      </c>
      <c r="I50" s="37">
        <f t="shared" si="2"/>
        <v>15999.75</v>
      </c>
    </row>
    <row r="51" spans="1:9" ht="15.75">
      <c r="A51" s="38" t="s">
        <v>77</v>
      </c>
      <c r="B51" s="46" t="s">
        <v>30</v>
      </c>
      <c r="C51" s="56" t="s">
        <v>78</v>
      </c>
      <c r="D51" s="40">
        <v>63999</v>
      </c>
      <c r="E51" s="40">
        <v>47999.25</v>
      </c>
      <c r="F51" s="40"/>
      <c r="G51" s="40"/>
      <c r="H51" s="57">
        <f t="shared" si="0"/>
        <v>47999.25</v>
      </c>
      <c r="I51" s="37">
        <f t="shared" si="2"/>
        <v>15999.75</v>
      </c>
    </row>
    <row r="52" spans="1:9">
      <c r="A52" s="42" t="s">
        <v>79</v>
      </c>
      <c r="B52" s="36" t="s">
        <v>30</v>
      </c>
      <c r="C52" s="36" t="s">
        <v>80</v>
      </c>
      <c r="D52" s="43">
        <v>310314</v>
      </c>
      <c r="E52" s="43">
        <v>132865</v>
      </c>
      <c r="F52" s="43"/>
      <c r="G52" s="43"/>
      <c r="H52" s="43">
        <f>E52</f>
        <v>132865</v>
      </c>
      <c r="I52" s="37">
        <f t="shared" si="2"/>
        <v>177449</v>
      </c>
    </row>
    <row r="53" spans="1:9">
      <c r="A53" s="58" t="s">
        <v>81</v>
      </c>
      <c r="B53" s="59"/>
      <c r="C53" s="60" t="s">
        <v>81</v>
      </c>
      <c r="D53" s="61"/>
      <c r="E53" s="61"/>
      <c r="F53" s="61"/>
      <c r="G53" s="61"/>
      <c r="H53" s="61"/>
      <c r="I53" s="62"/>
    </row>
    <row r="54" spans="1:9">
      <c r="A54" s="10"/>
      <c r="B54" s="63"/>
      <c r="C54" s="10"/>
      <c r="D54" s="11"/>
      <c r="E54" s="11"/>
      <c r="F54" s="11"/>
      <c r="G54" s="11"/>
      <c r="H54" s="11"/>
      <c r="I54" s="1"/>
    </row>
    <row r="55" spans="1:9">
      <c r="A55" s="10"/>
      <c r="B55" s="10"/>
      <c r="C55" s="10"/>
      <c r="D55" s="11"/>
      <c r="E55" s="11"/>
      <c r="F55" s="11"/>
      <c r="G55" s="11"/>
      <c r="H55" s="11"/>
      <c r="I55" s="1"/>
    </row>
    <row r="56" spans="1:9">
      <c r="A56" s="10"/>
      <c r="B56" s="10"/>
      <c r="C56" s="10"/>
      <c r="D56" s="11"/>
      <c r="E56" s="11"/>
      <c r="F56" s="11"/>
      <c r="G56" s="11"/>
      <c r="H56" s="11"/>
      <c r="I56" s="1"/>
    </row>
    <row r="57" spans="1:9">
      <c r="A57" s="10"/>
      <c r="B57" s="10"/>
      <c r="C57" s="10"/>
      <c r="D57" s="11"/>
      <c r="E57" s="11"/>
      <c r="F57" s="11"/>
      <c r="G57" s="11"/>
      <c r="H57" s="11"/>
      <c r="I57" s="1"/>
    </row>
  </sheetData>
  <mergeCells count="10">
    <mergeCell ref="I12:I18"/>
    <mergeCell ref="E13:E18"/>
    <mergeCell ref="F13:F18"/>
    <mergeCell ref="G13:G18"/>
    <mergeCell ref="H13:H18"/>
    <mergeCell ref="A5:G5"/>
    <mergeCell ref="A12:A18"/>
    <mergeCell ref="B12:B18"/>
    <mergeCell ref="D12:D18"/>
    <mergeCell ref="E12:H12"/>
  </mergeCells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8"/>
  <sheetViews>
    <sheetView workbookViewId="0">
      <selection activeCell="F71" sqref="F71"/>
    </sheetView>
  </sheetViews>
  <sheetFormatPr defaultRowHeight="15"/>
  <cols>
    <col min="1" max="1" width="20.28515625" style="5" customWidth="1"/>
    <col min="2" max="2" width="8.85546875" style="5" customWidth="1"/>
    <col min="3" max="3" width="27.5703125" style="5" customWidth="1"/>
    <col min="4" max="4" width="14.7109375" style="5" customWidth="1"/>
    <col min="5" max="5" width="16" style="5" customWidth="1"/>
    <col min="6" max="6" width="16.7109375" style="5" customWidth="1"/>
    <col min="7" max="7" width="7.42578125" style="5" customWidth="1"/>
    <col min="8" max="8" width="8.140625" style="5" customWidth="1"/>
    <col min="9" max="9" width="16.42578125" style="5" customWidth="1"/>
    <col min="10" max="10" width="13.140625" style="5" customWidth="1"/>
    <col min="11" max="11" width="14.85546875" style="5" customWidth="1"/>
  </cols>
  <sheetData>
    <row r="1" spans="1:11" ht="21" customHeight="1">
      <c r="B1" s="22"/>
      <c r="C1" s="10"/>
      <c r="D1" s="22"/>
      <c r="E1" s="11"/>
      <c r="F1" s="64"/>
      <c r="G1" s="64"/>
      <c r="H1" s="64"/>
      <c r="I1" s="64"/>
      <c r="J1" s="64" t="s">
        <v>82</v>
      </c>
      <c r="K1" s="65"/>
    </row>
    <row r="2" spans="1:11">
      <c r="A2" s="66"/>
      <c r="B2" s="66"/>
      <c r="C2" s="67"/>
      <c r="D2" s="68"/>
      <c r="E2" s="68"/>
      <c r="F2" s="69"/>
      <c r="G2" s="69"/>
      <c r="H2" s="69"/>
      <c r="I2" s="69"/>
      <c r="J2" s="69"/>
      <c r="K2" s="67"/>
    </row>
    <row r="3" spans="1:11">
      <c r="A3" s="197" t="s">
        <v>13</v>
      </c>
      <c r="B3" s="70"/>
      <c r="C3" s="71"/>
      <c r="D3" s="72" t="s">
        <v>83</v>
      </c>
      <c r="E3" s="73" t="s">
        <v>84</v>
      </c>
      <c r="F3" s="74"/>
      <c r="G3" s="75" t="s">
        <v>85</v>
      </c>
      <c r="H3" s="76"/>
      <c r="I3" s="77"/>
      <c r="J3" s="74" t="s">
        <v>86</v>
      </c>
      <c r="K3" s="76"/>
    </row>
    <row r="4" spans="1:11">
      <c r="A4" s="198"/>
      <c r="B4" s="70" t="s">
        <v>87</v>
      </c>
      <c r="C4" s="70"/>
      <c r="D4" s="72" t="s">
        <v>88</v>
      </c>
      <c r="E4" s="72" t="s">
        <v>89</v>
      </c>
      <c r="F4" s="78"/>
      <c r="G4" s="79"/>
      <c r="H4" s="80"/>
      <c r="I4" s="81"/>
      <c r="J4" s="82" t="s">
        <v>90</v>
      </c>
      <c r="K4" s="80"/>
    </row>
    <row r="5" spans="1:11">
      <c r="A5" s="198"/>
      <c r="B5" s="70" t="s">
        <v>91</v>
      </c>
      <c r="C5" s="71"/>
      <c r="D5" s="72" t="s">
        <v>92</v>
      </c>
      <c r="E5" s="81" t="s">
        <v>93</v>
      </c>
      <c r="F5" s="83" t="s">
        <v>94</v>
      </c>
      <c r="G5" s="84" t="s">
        <v>95</v>
      </c>
      <c r="H5" s="83" t="s">
        <v>96</v>
      </c>
      <c r="I5" s="85"/>
      <c r="J5" s="73" t="s">
        <v>97</v>
      </c>
      <c r="K5" s="73" t="s">
        <v>97</v>
      </c>
    </row>
    <row r="6" spans="1:11">
      <c r="A6" s="198"/>
      <c r="B6" s="70" t="s">
        <v>98</v>
      </c>
      <c r="C6" s="70"/>
      <c r="D6" s="72" t="s">
        <v>99</v>
      </c>
      <c r="E6" s="81"/>
      <c r="F6" s="81" t="s">
        <v>100</v>
      </c>
      <c r="G6" s="72" t="s">
        <v>101</v>
      </c>
      <c r="H6" s="72" t="s">
        <v>102</v>
      </c>
      <c r="I6" s="72" t="s">
        <v>21</v>
      </c>
      <c r="J6" s="73" t="s">
        <v>103</v>
      </c>
      <c r="K6" s="73" t="s">
        <v>104</v>
      </c>
    </row>
    <row r="7" spans="1:11">
      <c r="A7" s="198"/>
      <c r="B7" s="70"/>
      <c r="C7" s="70"/>
      <c r="D7" s="72" t="s">
        <v>105</v>
      </c>
      <c r="E7" s="81"/>
      <c r="F7" s="81" t="s">
        <v>106</v>
      </c>
      <c r="G7" s="72" t="s">
        <v>107</v>
      </c>
      <c r="H7" s="72"/>
      <c r="I7" s="72"/>
      <c r="J7" s="73" t="s">
        <v>108</v>
      </c>
      <c r="K7" s="73" t="s">
        <v>89</v>
      </c>
    </row>
    <row r="8" spans="1:11">
      <c r="A8" s="198"/>
      <c r="B8" s="70"/>
      <c r="C8" s="70"/>
      <c r="D8" s="72" t="s">
        <v>109</v>
      </c>
      <c r="E8" s="81"/>
      <c r="F8" s="81" t="s">
        <v>110</v>
      </c>
      <c r="G8" s="72"/>
      <c r="H8" s="72"/>
      <c r="I8" s="72"/>
      <c r="J8" s="73"/>
      <c r="K8" s="73" t="s">
        <v>93</v>
      </c>
    </row>
    <row r="9" spans="1:11">
      <c r="A9" s="198"/>
      <c r="B9" s="70"/>
      <c r="C9" s="70"/>
      <c r="D9" s="72" t="s">
        <v>111</v>
      </c>
      <c r="E9" s="81"/>
      <c r="F9" s="81" t="s">
        <v>112</v>
      </c>
      <c r="G9" s="72"/>
      <c r="H9" s="72"/>
      <c r="I9" s="72"/>
      <c r="J9" s="73"/>
      <c r="K9" s="73"/>
    </row>
    <row r="10" spans="1:11">
      <c r="A10" s="199"/>
      <c r="B10" s="70"/>
      <c r="C10" s="70"/>
      <c r="D10" s="72"/>
      <c r="E10" s="81"/>
      <c r="F10" s="81" t="s">
        <v>113</v>
      </c>
      <c r="G10" s="72"/>
      <c r="H10" s="72"/>
      <c r="I10" s="72"/>
      <c r="J10" s="73"/>
      <c r="K10" s="73"/>
    </row>
    <row r="11" spans="1:11" ht="15.75" thickBot="1">
      <c r="A11" s="86">
        <v>1</v>
      </c>
      <c r="B11" s="87">
        <v>2</v>
      </c>
      <c r="C11" s="87">
        <v>3</v>
      </c>
      <c r="D11" s="83" t="s">
        <v>23</v>
      </c>
      <c r="E11" s="85" t="s">
        <v>24</v>
      </c>
      <c r="F11" s="85" t="s">
        <v>25</v>
      </c>
      <c r="G11" s="83" t="s">
        <v>26</v>
      </c>
      <c r="H11" s="83" t="s">
        <v>27</v>
      </c>
      <c r="I11" s="83" t="s">
        <v>28</v>
      </c>
      <c r="J11" s="88" t="s">
        <v>114</v>
      </c>
      <c r="K11" s="88" t="s">
        <v>115</v>
      </c>
    </row>
    <row r="12" spans="1:11">
      <c r="A12" s="176" t="s">
        <v>116</v>
      </c>
      <c r="B12" s="177" t="s">
        <v>117</v>
      </c>
      <c r="C12" s="178"/>
      <c r="D12" s="179">
        <f>D74</f>
        <v>1089884</v>
      </c>
      <c r="E12" s="179">
        <f>D12</f>
        <v>1089884</v>
      </c>
      <c r="F12" s="179">
        <f>F13+F45+F50+F58+F69</f>
        <v>635397.6</v>
      </c>
      <c r="G12" s="179"/>
      <c r="H12" s="179"/>
      <c r="I12" s="179">
        <f>F12</f>
        <v>635397.6</v>
      </c>
      <c r="J12" s="179">
        <f>D12-F12</f>
        <v>454486.4</v>
      </c>
      <c r="K12" s="180">
        <f>E12-I12</f>
        <v>454486.4</v>
      </c>
    </row>
    <row r="13" spans="1:11">
      <c r="A13" s="89" t="s">
        <v>118</v>
      </c>
      <c r="B13" s="91" t="s">
        <v>117</v>
      </c>
      <c r="C13" s="93" t="s">
        <v>119</v>
      </c>
      <c r="D13" s="94">
        <f>D15+D19+D38+D40+D42</f>
        <v>827146</v>
      </c>
      <c r="E13" s="94">
        <f>E15+E19+E38+E40+E42</f>
        <v>827146</v>
      </c>
      <c r="F13" s="94">
        <f>F15+F19+F38</f>
        <v>454979.69</v>
      </c>
      <c r="G13" s="94"/>
      <c r="H13" s="94"/>
      <c r="I13" s="94">
        <f>F13</f>
        <v>454979.69</v>
      </c>
      <c r="J13" s="94">
        <f>J15+J19+J38+J40+J42</f>
        <v>376266.31</v>
      </c>
      <c r="K13" s="94">
        <f>K15+K19+K38+K40+K42</f>
        <v>376266.31</v>
      </c>
    </row>
    <row r="14" spans="1:11">
      <c r="A14" s="89"/>
      <c r="B14" s="91"/>
      <c r="C14" s="92"/>
      <c r="D14" s="95"/>
      <c r="E14" s="95"/>
      <c r="F14" s="95"/>
      <c r="G14" s="95"/>
      <c r="H14" s="95"/>
      <c r="I14" s="94"/>
      <c r="J14" s="96"/>
      <c r="K14" s="96"/>
    </row>
    <row r="15" spans="1:11">
      <c r="A15" s="97" t="s">
        <v>120</v>
      </c>
      <c r="B15" s="91" t="s">
        <v>117</v>
      </c>
      <c r="C15" s="93" t="s">
        <v>121</v>
      </c>
      <c r="D15" s="94">
        <f>D16+D17</f>
        <v>212953</v>
      </c>
      <c r="E15" s="94">
        <f>D15</f>
        <v>212953</v>
      </c>
      <c r="F15" s="94">
        <f>F16+F17</f>
        <v>50012.94</v>
      </c>
      <c r="G15" s="94"/>
      <c r="H15" s="94"/>
      <c r="I15" s="94">
        <f>F15</f>
        <v>50012.94</v>
      </c>
      <c r="J15" s="98">
        <f>D15-F15</f>
        <v>162940.06</v>
      </c>
      <c r="K15" s="98">
        <f>+E:E-I:I</f>
        <v>162940.06</v>
      </c>
    </row>
    <row r="16" spans="1:11">
      <c r="A16" s="89" t="s">
        <v>122</v>
      </c>
      <c r="B16" s="91" t="s">
        <v>117</v>
      </c>
      <c r="C16" s="92" t="s">
        <v>213</v>
      </c>
      <c r="D16" s="95">
        <v>164453</v>
      </c>
      <c r="E16" s="95">
        <f>D16</f>
        <v>164453</v>
      </c>
      <c r="F16" s="95">
        <v>39692.97</v>
      </c>
      <c r="G16" s="95"/>
      <c r="H16" s="95"/>
      <c r="I16" s="95">
        <f>F16</f>
        <v>39692.97</v>
      </c>
      <c r="J16" s="96">
        <f>D16-F16</f>
        <v>124760.03</v>
      </c>
      <c r="K16" s="96">
        <f>+E:E-I:I</f>
        <v>124760.03</v>
      </c>
    </row>
    <row r="17" spans="1:11">
      <c r="A17" s="89" t="s">
        <v>123</v>
      </c>
      <c r="B17" s="91" t="s">
        <v>117</v>
      </c>
      <c r="C17" s="92" t="s">
        <v>214</v>
      </c>
      <c r="D17" s="95">
        <v>48500</v>
      </c>
      <c r="E17" s="95">
        <f>D17</f>
        <v>48500</v>
      </c>
      <c r="F17" s="95">
        <v>10319.969999999999</v>
      </c>
      <c r="G17" s="95"/>
      <c r="H17" s="95"/>
      <c r="I17" s="95">
        <f>F17</f>
        <v>10319.969999999999</v>
      </c>
      <c r="J17" s="96">
        <f>D17-F17</f>
        <v>38180.03</v>
      </c>
      <c r="K17" s="96">
        <f>+E:E-I:I</f>
        <v>38180.03</v>
      </c>
    </row>
    <row r="18" spans="1:11">
      <c r="A18" s="89"/>
      <c r="B18" s="91"/>
      <c r="C18" s="92"/>
      <c r="D18" s="95"/>
      <c r="E18" s="95"/>
      <c r="F18" s="95"/>
      <c r="G18" s="95"/>
      <c r="H18" s="95"/>
      <c r="I18" s="94"/>
      <c r="J18" s="96"/>
      <c r="K18" s="96"/>
    </row>
    <row r="19" spans="1:11">
      <c r="A19" s="97" t="s">
        <v>124</v>
      </c>
      <c r="B19" s="91" t="s">
        <v>117</v>
      </c>
      <c r="C19" s="93" t="s">
        <v>125</v>
      </c>
      <c r="D19" s="94">
        <f>D21</f>
        <v>603593</v>
      </c>
      <c r="E19" s="94">
        <f>E21</f>
        <v>603593</v>
      </c>
      <c r="F19" s="94">
        <f>F21</f>
        <v>402566.75</v>
      </c>
      <c r="G19" s="94"/>
      <c r="H19" s="94"/>
      <c r="I19" s="94">
        <f>F19</f>
        <v>402566.75</v>
      </c>
      <c r="J19" s="98">
        <f>D19-F19</f>
        <v>201026.25</v>
      </c>
      <c r="K19" s="98">
        <f>E19-I19</f>
        <v>201026.25</v>
      </c>
    </row>
    <row r="20" spans="1:11">
      <c r="A20" s="89"/>
      <c r="B20" s="91"/>
      <c r="C20" s="92"/>
      <c r="D20" s="95"/>
      <c r="E20" s="95"/>
      <c r="F20" s="95"/>
      <c r="G20" s="95"/>
      <c r="H20" s="95"/>
      <c r="I20" s="94"/>
      <c r="J20" s="96"/>
      <c r="K20" s="96"/>
    </row>
    <row r="21" spans="1:11">
      <c r="A21" s="97" t="s">
        <v>126</v>
      </c>
      <c r="B21" s="99" t="s">
        <v>117</v>
      </c>
      <c r="C21" s="93" t="s">
        <v>127</v>
      </c>
      <c r="D21" s="94">
        <f>D22+D25+D33</f>
        <v>603593</v>
      </c>
      <c r="E21" s="94">
        <f>E22+E25+E33</f>
        <v>603593</v>
      </c>
      <c r="F21" s="94">
        <f>F22+F25+F33</f>
        <v>402566.75</v>
      </c>
      <c r="G21" s="94" t="s">
        <v>128</v>
      </c>
      <c r="H21" s="94"/>
      <c r="I21" s="94" t="e">
        <f>I22+I25+I33</f>
        <v>#VALUE!</v>
      </c>
      <c r="J21" s="94" t="e">
        <f>J22+J25+J33</f>
        <v>#VALUE!</v>
      </c>
      <c r="K21" s="94" t="e">
        <f>K22+K25+K33</f>
        <v>#VALUE!</v>
      </c>
    </row>
    <row r="22" spans="1:11">
      <c r="A22" s="97" t="s">
        <v>129</v>
      </c>
      <c r="B22" s="99"/>
      <c r="C22" s="92" t="s">
        <v>215</v>
      </c>
      <c r="D22" s="94">
        <f>D23+D24</f>
        <v>409406</v>
      </c>
      <c r="E22" s="94">
        <f>E23+E24</f>
        <v>409406</v>
      </c>
      <c r="F22" s="94">
        <f>F23+F24</f>
        <v>271917.15000000002</v>
      </c>
      <c r="G22" s="94"/>
      <c r="H22" s="94"/>
      <c r="I22" s="94">
        <f>I23+I24</f>
        <v>271917.15000000002</v>
      </c>
      <c r="J22" s="98">
        <f>J23+J24</f>
        <v>137488.84999999998</v>
      </c>
      <c r="K22" s="98">
        <f>K23+K24</f>
        <v>137488.84999999998</v>
      </c>
    </row>
    <row r="23" spans="1:11">
      <c r="A23" s="89" t="s">
        <v>122</v>
      </c>
      <c r="B23" s="91" t="s">
        <v>117</v>
      </c>
      <c r="C23" s="92" t="s">
        <v>216</v>
      </c>
      <c r="D23" s="95">
        <v>318417</v>
      </c>
      <c r="E23" s="95">
        <f>D23</f>
        <v>318417</v>
      </c>
      <c r="F23" s="95">
        <v>216176.35</v>
      </c>
      <c r="G23" s="95"/>
      <c r="H23" s="95"/>
      <c r="I23" s="95">
        <f t="shared" ref="I23:I36" si="0">F23</f>
        <v>216176.35</v>
      </c>
      <c r="J23" s="96">
        <f t="shared" ref="J23:J36" si="1">D23-F23</f>
        <v>102240.65</v>
      </c>
      <c r="K23" s="96">
        <f t="shared" ref="K23:K34" si="2">E23-I23</f>
        <v>102240.65</v>
      </c>
    </row>
    <row r="24" spans="1:11">
      <c r="A24" s="89" t="s">
        <v>130</v>
      </c>
      <c r="B24" s="91" t="s">
        <v>117</v>
      </c>
      <c r="C24" s="92" t="s">
        <v>217</v>
      </c>
      <c r="D24" s="95">
        <v>90989</v>
      </c>
      <c r="E24" s="95">
        <f>D24</f>
        <v>90989</v>
      </c>
      <c r="F24" s="95">
        <v>55740.800000000003</v>
      </c>
      <c r="G24" s="95"/>
      <c r="H24" s="95"/>
      <c r="I24" s="95">
        <f t="shared" si="0"/>
        <v>55740.800000000003</v>
      </c>
      <c r="J24" s="96">
        <f t="shared" si="1"/>
        <v>35248.199999999997</v>
      </c>
      <c r="K24" s="96">
        <f t="shared" si="2"/>
        <v>35248.199999999997</v>
      </c>
    </row>
    <row r="25" spans="1:11">
      <c r="A25" s="97" t="s">
        <v>129</v>
      </c>
      <c r="B25" s="99"/>
      <c r="C25" s="93" t="s">
        <v>131</v>
      </c>
      <c r="D25" s="94">
        <f>D26+D27+D28+D29+D30+D31+D32</f>
        <v>158704</v>
      </c>
      <c r="E25" s="94">
        <f>E26+E27+E28+E29+E30+E31+E32</f>
        <v>158704</v>
      </c>
      <c r="F25" s="94">
        <v>108072.94</v>
      </c>
      <c r="G25" s="94"/>
      <c r="H25" s="94"/>
      <c r="I25" s="94" t="e">
        <f>I26+I27+I28+I29+I30+I31+I32</f>
        <v>#VALUE!</v>
      </c>
      <c r="J25" s="94" t="e">
        <f>J26+J27+J28+J29+J30+J31+J32</f>
        <v>#VALUE!</v>
      </c>
      <c r="K25" s="94" t="e">
        <f>K26+K27+K28+K29+K30+K31+K32</f>
        <v>#VALUE!</v>
      </c>
    </row>
    <row r="26" spans="1:11">
      <c r="A26" s="89" t="s">
        <v>132</v>
      </c>
      <c r="B26" s="91" t="s">
        <v>117</v>
      </c>
      <c r="C26" s="92" t="s">
        <v>218</v>
      </c>
      <c r="D26" s="95">
        <v>18340</v>
      </c>
      <c r="E26" s="95">
        <f t="shared" ref="E26:E32" si="3">D26</f>
        <v>18340</v>
      </c>
      <c r="F26" s="95" t="s">
        <v>257</v>
      </c>
      <c r="G26" s="95"/>
      <c r="H26" s="95"/>
      <c r="I26" s="95" t="str">
        <f t="shared" si="0"/>
        <v>10607.04</v>
      </c>
      <c r="J26" s="96" t="e">
        <f t="shared" si="1"/>
        <v>#VALUE!</v>
      </c>
      <c r="K26" s="96" t="e">
        <f t="shared" si="2"/>
        <v>#VALUE!</v>
      </c>
    </row>
    <row r="27" spans="1:11">
      <c r="A27" s="89" t="s">
        <v>133</v>
      </c>
      <c r="B27" s="91" t="s">
        <v>117</v>
      </c>
      <c r="C27" s="92" t="s">
        <v>219</v>
      </c>
      <c r="D27" s="95">
        <v>42121</v>
      </c>
      <c r="E27" s="95">
        <f t="shared" si="3"/>
        <v>42121</v>
      </c>
      <c r="F27" s="95">
        <v>24294.39</v>
      </c>
      <c r="G27" s="95"/>
      <c r="H27" s="95"/>
      <c r="I27" s="95">
        <f t="shared" si="0"/>
        <v>24294.39</v>
      </c>
      <c r="J27" s="96">
        <f t="shared" si="1"/>
        <v>17826.61</v>
      </c>
      <c r="K27" s="96">
        <f t="shared" si="2"/>
        <v>17826.61</v>
      </c>
    </row>
    <row r="28" spans="1:11">
      <c r="A28" s="89" t="s">
        <v>134</v>
      </c>
      <c r="B28" s="91" t="s">
        <v>117</v>
      </c>
      <c r="C28" s="92" t="s">
        <v>220</v>
      </c>
      <c r="D28" s="95">
        <v>28700</v>
      </c>
      <c r="E28" s="95">
        <f t="shared" si="3"/>
        <v>28700</v>
      </c>
      <c r="F28" s="95">
        <v>11793.91</v>
      </c>
      <c r="G28" s="95"/>
      <c r="H28" s="95"/>
      <c r="I28" s="95">
        <f t="shared" si="0"/>
        <v>11793.91</v>
      </c>
      <c r="J28" s="96">
        <f t="shared" si="1"/>
        <v>16906.09</v>
      </c>
      <c r="K28" s="96">
        <f t="shared" si="2"/>
        <v>16906.09</v>
      </c>
    </row>
    <row r="29" spans="1:11">
      <c r="A29" s="89" t="s">
        <v>135</v>
      </c>
      <c r="B29" s="91" t="s">
        <v>117</v>
      </c>
      <c r="C29" s="92" t="s">
        <v>221</v>
      </c>
      <c r="D29" s="95">
        <v>16293</v>
      </c>
      <c r="E29" s="95">
        <f t="shared" si="3"/>
        <v>16293</v>
      </c>
      <c r="F29" s="95">
        <v>11318.91</v>
      </c>
      <c r="G29" s="95"/>
      <c r="H29" s="95"/>
      <c r="I29" s="95">
        <f t="shared" si="0"/>
        <v>11318.91</v>
      </c>
      <c r="J29" s="96">
        <f t="shared" si="1"/>
        <v>4974.09</v>
      </c>
      <c r="K29" s="96">
        <f t="shared" si="2"/>
        <v>4974.09</v>
      </c>
    </row>
    <row r="30" spans="1:11">
      <c r="A30" s="89" t="s">
        <v>136</v>
      </c>
      <c r="B30" s="91" t="s">
        <v>117</v>
      </c>
      <c r="C30" s="92" t="s">
        <v>222</v>
      </c>
      <c r="D30" s="95">
        <v>0</v>
      </c>
      <c r="E30" s="95">
        <f t="shared" si="3"/>
        <v>0</v>
      </c>
      <c r="F30" s="95">
        <v>0</v>
      </c>
      <c r="G30" s="95"/>
      <c r="H30" s="95"/>
      <c r="I30" s="95">
        <f t="shared" si="0"/>
        <v>0</v>
      </c>
      <c r="J30" s="96">
        <f t="shared" si="1"/>
        <v>0</v>
      </c>
      <c r="K30" s="96">
        <f t="shared" si="2"/>
        <v>0</v>
      </c>
    </row>
    <row r="31" spans="1:11">
      <c r="A31" s="89" t="s">
        <v>137</v>
      </c>
      <c r="B31" s="91" t="s">
        <v>117</v>
      </c>
      <c r="C31" s="92" t="s">
        <v>223</v>
      </c>
      <c r="D31" s="95">
        <v>0</v>
      </c>
      <c r="E31" s="95">
        <f t="shared" si="3"/>
        <v>0</v>
      </c>
      <c r="F31" s="95"/>
      <c r="G31" s="95"/>
      <c r="H31" s="95"/>
      <c r="I31" s="95">
        <f t="shared" si="0"/>
        <v>0</v>
      </c>
      <c r="J31" s="96">
        <f t="shared" si="1"/>
        <v>0</v>
      </c>
      <c r="K31" s="96">
        <f t="shared" si="2"/>
        <v>0</v>
      </c>
    </row>
    <row r="32" spans="1:11">
      <c r="A32" s="89" t="s">
        <v>138</v>
      </c>
      <c r="B32" s="91" t="s">
        <v>117</v>
      </c>
      <c r="C32" s="92" t="s">
        <v>224</v>
      </c>
      <c r="D32" s="95">
        <v>53250</v>
      </c>
      <c r="E32" s="95">
        <f t="shared" si="3"/>
        <v>53250</v>
      </c>
      <c r="F32" s="95">
        <v>50058.69</v>
      </c>
      <c r="G32" s="95"/>
      <c r="H32" s="95"/>
      <c r="I32" s="95">
        <f t="shared" si="0"/>
        <v>50058.69</v>
      </c>
      <c r="J32" s="96">
        <f t="shared" si="1"/>
        <v>3191.3099999999977</v>
      </c>
      <c r="K32" s="96">
        <f t="shared" si="2"/>
        <v>3191.3099999999977</v>
      </c>
    </row>
    <row r="33" spans="1:11">
      <c r="A33" s="97" t="s">
        <v>129</v>
      </c>
      <c r="B33" s="99" t="s">
        <v>117</v>
      </c>
      <c r="C33" s="93" t="s">
        <v>225</v>
      </c>
      <c r="D33" s="94">
        <f>D34+D35+D36</f>
        <v>35483</v>
      </c>
      <c r="E33" s="94">
        <f>E34+E35+E36</f>
        <v>35483</v>
      </c>
      <c r="F33" s="94">
        <f>F34+F35+F36</f>
        <v>22576.66</v>
      </c>
      <c r="G33" s="94"/>
      <c r="H33" s="94"/>
      <c r="I33" s="94">
        <f>I34+I35+I36</f>
        <v>22576.66</v>
      </c>
      <c r="J33" s="94">
        <f>J34+J35+J36</f>
        <v>12906.34</v>
      </c>
      <c r="K33" s="94">
        <f>K34+K35+K36</f>
        <v>12906.34</v>
      </c>
    </row>
    <row r="34" spans="1:11">
      <c r="A34" s="89" t="s">
        <v>136</v>
      </c>
      <c r="B34" s="91" t="s">
        <v>117</v>
      </c>
      <c r="C34" s="92" t="s">
        <v>226</v>
      </c>
      <c r="D34" s="95">
        <v>33227</v>
      </c>
      <c r="E34" s="95">
        <f>D34</f>
        <v>33227</v>
      </c>
      <c r="F34" s="95">
        <v>20618</v>
      </c>
      <c r="G34" s="95"/>
      <c r="H34" s="95"/>
      <c r="I34" s="95">
        <f t="shared" si="0"/>
        <v>20618</v>
      </c>
      <c r="J34" s="96">
        <f t="shared" si="1"/>
        <v>12609</v>
      </c>
      <c r="K34" s="96">
        <f t="shared" si="2"/>
        <v>12609</v>
      </c>
    </row>
    <row r="35" spans="1:11">
      <c r="A35" s="89" t="s">
        <v>136</v>
      </c>
      <c r="B35" s="91" t="s">
        <v>117</v>
      </c>
      <c r="C35" s="92" t="s">
        <v>227</v>
      </c>
      <c r="D35" s="95">
        <v>1406</v>
      </c>
      <c r="E35" s="95">
        <f>D35</f>
        <v>1406</v>
      </c>
      <c r="F35" s="95">
        <v>1406</v>
      </c>
      <c r="G35" s="95"/>
      <c r="H35" s="95"/>
      <c r="I35" s="95">
        <f t="shared" si="0"/>
        <v>1406</v>
      </c>
      <c r="J35" s="96">
        <f t="shared" si="1"/>
        <v>0</v>
      </c>
      <c r="K35" s="96">
        <f>E35-I35</f>
        <v>0</v>
      </c>
    </row>
    <row r="36" spans="1:11">
      <c r="A36" s="89" t="s">
        <v>136</v>
      </c>
      <c r="B36" s="91" t="s">
        <v>117</v>
      </c>
      <c r="C36" s="92" t="s">
        <v>228</v>
      </c>
      <c r="D36" s="95">
        <v>850</v>
      </c>
      <c r="E36" s="95">
        <f>D36</f>
        <v>850</v>
      </c>
      <c r="F36" s="95">
        <v>552.66</v>
      </c>
      <c r="G36" s="95"/>
      <c r="H36" s="95"/>
      <c r="I36" s="95">
        <f t="shared" si="0"/>
        <v>552.66</v>
      </c>
      <c r="J36" s="96">
        <f t="shared" si="1"/>
        <v>297.34000000000003</v>
      </c>
      <c r="K36" s="96">
        <f>E36-I36</f>
        <v>297.34000000000003</v>
      </c>
    </row>
    <row r="37" spans="1:11">
      <c r="A37" s="97" t="s">
        <v>139</v>
      </c>
      <c r="B37" s="99" t="s">
        <v>117</v>
      </c>
      <c r="C37" s="93"/>
      <c r="D37" s="94"/>
      <c r="E37" s="94"/>
      <c r="F37" s="94"/>
      <c r="G37" s="94"/>
      <c r="H37" s="94"/>
      <c r="I37" s="94"/>
      <c r="J37" s="98"/>
      <c r="K37" s="98"/>
    </row>
    <row r="38" spans="1:11">
      <c r="A38" s="89"/>
      <c r="B38" s="99"/>
      <c r="C38" s="93" t="s">
        <v>229</v>
      </c>
      <c r="D38" s="94">
        <v>2400</v>
      </c>
      <c r="E38" s="94">
        <f>D38</f>
        <v>2400</v>
      </c>
      <c r="F38" s="94">
        <v>2400</v>
      </c>
      <c r="G38" s="94"/>
      <c r="H38" s="94"/>
      <c r="I38" s="94">
        <v>0</v>
      </c>
      <c r="J38" s="98">
        <v>2400</v>
      </c>
      <c r="K38" s="98">
        <v>2400</v>
      </c>
    </row>
    <row r="39" spans="1:11">
      <c r="A39" s="89" t="s">
        <v>140</v>
      </c>
      <c r="B39" s="99" t="s">
        <v>117</v>
      </c>
      <c r="C39" s="93"/>
      <c r="D39" s="94"/>
      <c r="E39" s="94"/>
      <c r="F39" s="94"/>
      <c r="G39" s="94"/>
      <c r="H39" s="94"/>
      <c r="I39" s="94"/>
      <c r="J39" s="98"/>
      <c r="K39" s="98"/>
    </row>
    <row r="40" spans="1:11">
      <c r="A40" s="89"/>
      <c r="B40" s="99"/>
      <c r="C40" s="93" t="s">
        <v>230</v>
      </c>
      <c r="D40" s="94">
        <v>300</v>
      </c>
      <c r="E40" s="94">
        <v>300</v>
      </c>
      <c r="F40" s="94">
        <v>0</v>
      </c>
      <c r="G40" s="94"/>
      <c r="H40" s="94"/>
      <c r="I40" s="94">
        <v>0</v>
      </c>
      <c r="J40" s="98">
        <v>2000</v>
      </c>
      <c r="K40" s="98">
        <v>2000</v>
      </c>
    </row>
    <row r="41" spans="1:11">
      <c r="A41" s="89"/>
      <c r="B41" s="99"/>
      <c r="C41" s="93"/>
      <c r="D41" s="94"/>
      <c r="E41" s="95"/>
      <c r="F41" s="94"/>
      <c r="G41" s="94"/>
      <c r="H41" s="94"/>
      <c r="I41" s="94"/>
      <c r="J41" s="98"/>
      <c r="K41" s="98"/>
    </row>
    <row r="42" spans="1:11">
      <c r="A42" s="97" t="s">
        <v>141</v>
      </c>
      <c r="B42" s="99" t="s">
        <v>117</v>
      </c>
      <c r="C42" s="93" t="s">
        <v>231</v>
      </c>
      <c r="D42" s="94">
        <f>D44+D43</f>
        <v>7900</v>
      </c>
      <c r="E42" s="94">
        <f>D42</f>
        <v>7900</v>
      </c>
      <c r="F42" s="94">
        <v>0</v>
      </c>
      <c r="G42" s="94"/>
      <c r="H42" s="94"/>
      <c r="I42" s="94">
        <f>F42</f>
        <v>0</v>
      </c>
      <c r="J42" s="98">
        <f>D42-F42</f>
        <v>7900</v>
      </c>
      <c r="K42" s="98">
        <f>E42-I42</f>
        <v>7900</v>
      </c>
    </row>
    <row r="43" spans="1:11">
      <c r="A43" s="89" t="s">
        <v>135</v>
      </c>
      <c r="B43" s="91" t="s">
        <v>117</v>
      </c>
      <c r="C43" s="92" t="s">
        <v>232</v>
      </c>
      <c r="D43" s="95">
        <v>3900</v>
      </c>
      <c r="E43" s="95">
        <f>D43</f>
        <v>3900</v>
      </c>
      <c r="F43" s="95">
        <v>0</v>
      </c>
      <c r="G43" s="95"/>
      <c r="H43" s="95"/>
      <c r="I43" s="95">
        <f>F43</f>
        <v>0</v>
      </c>
      <c r="J43" s="96">
        <f>D43-F43</f>
        <v>3900</v>
      </c>
      <c r="K43" s="96">
        <f>E43-I43</f>
        <v>3900</v>
      </c>
    </row>
    <row r="44" spans="1:11">
      <c r="A44" s="89" t="s">
        <v>256</v>
      </c>
      <c r="B44" s="91"/>
      <c r="C44" s="92"/>
      <c r="D44" s="95">
        <v>4000</v>
      </c>
      <c r="E44" s="95">
        <v>4000</v>
      </c>
      <c r="F44" s="95"/>
      <c r="G44" s="95"/>
      <c r="H44" s="95"/>
      <c r="I44" s="94"/>
      <c r="J44" s="96"/>
      <c r="K44" s="96"/>
    </row>
    <row r="45" spans="1:11">
      <c r="A45" s="97" t="s">
        <v>142</v>
      </c>
      <c r="B45" s="99" t="s">
        <v>117</v>
      </c>
      <c r="C45" s="92" t="s">
        <v>233</v>
      </c>
      <c r="D45" s="94">
        <f>D46+D47+D48+D49</f>
        <v>63999</v>
      </c>
      <c r="E45" s="94">
        <f>E46+E47+E48+E49</f>
        <v>63999</v>
      </c>
      <c r="F45" s="94">
        <v>47497.35</v>
      </c>
      <c r="G45" s="94"/>
      <c r="H45" s="94"/>
      <c r="I45" s="94">
        <f>F45</f>
        <v>47497.35</v>
      </c>
      <c r="J45" s="98">
        <f>J46+J47+J48+J49</f>
        <v>16501.649999999998</v>
      </c>
      <c r="K45" s="98">
        <f>+E:E-I:I</f>
        <v>16501.650000000001</v>
      </c>
    </row>
    <row r="46" spans="1:11">
      <c r="A46" s="89" t="s">
        <v>122</v>
      </c>
      <c r="B46" s="91" t="s">
        <v>117</v>
      </c>
      <c r="C46" s="92" t="s">
        <v>234</v>
      </c>
      <c r="D46" s="95">
        <v>49154</v>
      </c>
      <c r="E46" s="95">
        <f>D46</f>
        <v>49154</v>
      </c>
      <c r="F46" s="95">
        <v>36819.620000000003</v>
      </c>
      <c r="G46" s="95"/>
      <c r="H46" s="95"/>
      <c r="I46" s="95">
        <f>F46</f>
        <v>36819.620000000003</v>
      </c>
      <c r="J46" s="96">
        <f>D46-F46</f>
        <v>12334.379999999997</v>
      </c>
      <c r="K46" s="96">
        <f>+E:E-I:I</f>
        <v>12334.379999999997</v>
      </c>
    </row>
    <row r="47" spans="1:11">
      <c r="A47" s="89" t="s">
        <v>130</v>
      </c>
      <c r="B47" s="91" t="s">
        <v>117</v>
      </c>
      <c r="C47" s="92" t="s">
        <v>235</v>
      </c>
      <c r="D47" s="95">
        <v>14845</v>
      </c>
      <c r="E47" s="95">
        <f>D47</f>
        <v>14845</v>
      </c>
      <c r="F47" s="95">
        <v>10677.73</v>
      </c>
      <c r="G47" s="95"/>
      <c r="H47" s="95"/>
      <c r="I47" s="95">
        <f>F47</f>
        <v>10677.73</v>
      </c>
      <c r="J47" s="96">
        <f>D47-F47</f>
        <v>4167.2700000000004</v>
      </c>
      <c r="K47" s="96">
        <f>+E:E-I:I</f>
        <v>4167.2700000000004</v>
      </c>
    </row>
    <row r="48" spans="1:11">
      <c r="A48" s="89" t="s">
        <v>143</v>
      </c>
      <c r="B48" s="91" t="s">
        <v>117</v>
      </c>
      <c r="C48" s="92" t="s">
        <v>236</v>
      </c>
      <c r="D48" s="95">
        <v>0</v>
      </c>
      <c r="E48" s="95">
        <v>0</v>
      </c>
      <c r="F48" s="95">
        <v>0</v>
      </c>
      <c r="G48" s="95"/>
      <c r="H48" s="95"/>
      <c r="I48" s="95">
        <v>0</v>
      </c>
      <c r="J48" s="96">
        <f>D48-F48</f>
        <v>0</v>
      </c>
      <c r="K48" s="96">
        <f>E48-I48</f>
        <v>0</v>
      </c>
    </row>
    <row r="49" spans="1:11">
      <c r="A49" s="89" t="s">
        <v>144</v>
      </c>
      <c r="B49" s="91" t="s">
        <v>117</v>
      </c>
      <c r="C49" s="92" t="s">
        <v>253</v>
      </c>
      <c r="D49" s="95">
        <v>0</v>
      </c>
      <c r="E49" s="95">
        <v>0</v>
      </c>
      <c r="F49" s="95">
        <v>0</v>
      </c>
      <c r="G49" s="95"/>
      <c r="H49" s="95"/>
      <c r="I49" s="95">
        <f>F49</f>
        <v>0</v>
      </c>
      <c r="J49" s="96">
        <f>D49-F49</f>
        <v>0</v>
      </c>
      <c r="K49" s="96">
        <f>+E:E-I:I</f>
        <v>0</v>
      </c>
    </row>
    <row r="50" spans="1:11" ht="36.75" customHeight="1">
      <c r="A50" s="100" t="s">
        <v>145</v>
      </c>
      <c r="B50" s="99" t="s">
        <v>117</v>
      </c>
      <c r="C50" s="93" t="s">
        <v>146</v>
      </c>
      <c r="D50" s="94">
        <f>D55</f>
        <v>637</v>
      </c>
      <c r="E50" s="94">
        <f>D50</f>
        <v>637</v>
      </c>
      <c r="F50" s="94">
        <f>F55</f>
        <v>500</v>
      </c>
      <c r="G50" s="94"/>
      <c r="H50" s="94"/>
      <c r="I50" s="94">
        <f>F50</f>
        <v>500</v>
      </c>
      <c r="J50" s="98">
        <f>D50-F50</f>
        <v>137</v>
      </c>
      <c r="K50" s="98">
        <f>E50-I50</f>
        <v>137</v>
      </c>
    </row>
    <row r="51" spans="1:11">
      <c r="A51" s="89" t="s">
        <v>147</v>
      </c>
      <c r="B51" s="91" t="s">
        <v>117</v>
      </c>
      <c r="C51" s="92" t="s">
        <v>237</v>
      </c>
      <c r="D51" s="95">
        <v>0</v>
      </c>
      <c r="E51" s="95">
        <f>D51</f>
        <v>0</v>
      </c>
      <c r="F51" s="95">
        <v>0</v>
      </c>
      <c r="G51" s="95"/>
      <c r="H51" s="95"/>
      <c r="I51" s="95">
        <f t="shared" ref="I51:I56" si="4">F51</f>
        <v>0</v>
      </c>
      <c r="J51" s="95">
        <f t="shared" ref="J51:J56" si="5">D51-F51</f>
        <v>0</v>
      </c>
      <c r="K51" s="95">
        <f t="shared" ref="K51:K56" si="6">E51-I51</f>
        <v>0</v>
      </c>
    </row>
    <row r="52" spans="1:11">
      <c r="A52" s="89" t="s">
        <v>143</v>
      </c>
      <c r="B52" s="91" t="s">
        <v>117</v>
      </c>
      <c r="C52" s="92" t="s">
        <v>238</v>
      </c>
      <c r="D52" s="95">
        <v>0</v>
      </c>
      <c r="E52" s="95">
        <f>D52</f>
        <v>0</v>
      </c>
      <c r="F52" s="95">
        <v>0</v>
      </c>
      <c r="G52" s="95"/>
      <c r="H52" s="95"/>
      <c r="I52" s="95">
        <f t="shared" si="4"/>
        <v>0</v>
      </c>
      <c r="J52" s="95">
        <f t="shared" si="5"/>
        <v>0</v>
      </c>
      <c r="K52" s="95">
        <f t="shared" si="6"/>
        <v>0</v>
      </c>
    </row>
    <row r="53" spans="1:11">
      <c r="A53" s="89" t="s">
        <v>134</v>
      </c>
      <c r="B53" s="91" t="s">
        <v>117</v>
      </c>
      <c r="C53" s="92" t="s">
        <v>239</v>
      </c>
      <c r="D53" s="95">
        <v>0</v>
      </c>
      <c r="E53" s="95">
        <f>D53</f>
        <v>0</v>
      </c>
      <c r="F53" s="95">
        <v>0</v>
      </c>
      <c r="G53" s="95"/>
      <c r="H53" s="95"/>
      <c r="I53" s="95">
        <f t="shared" si="4"/>
        <v>0</v>
      </c>
      <c r="J53" s="95">
        <f t="shared" si="5"/>
        <v>0</v>
      </c>
      <c r="K53" s="95">
        <f t="shared" si="6"/>
        <v>0</v>
      </c>
    </row>
    <row r="54" spans="1:11">
      <c r="A54" s="89" t="s">
        <v>135</v>
      </c>
      <c r="B54" s="91" t="s">
        <v>117</v>
      </c>
      <c r="C54" s="92" t="s">
        <v>240</v>
      </c>
      <c r="D54" s="95">
        <v>0</v>
      </c>
      <c r="E54" s="95">
        <f>D54</f>
        <v>0</v>
      </c>
      <c r="F54" s="95"/>
      <c r="G54" s="95"/>
      <c r="H54" s="95"/>
      <c r="I54" s="95">
        <f t="shared" si="4"/>
        <v>0</v>
      </c>
      <c r="J54" s="95">
        <v>0</v>
      </c>
      <c r="K54" s="95">
        <f t="shared" si="6"/>
        <v>0</v>
      </c>
    </row>
    <row r="55" spans="1:11">
      <c r="A55" s="89" t="s">
        <v>144</v>
      </c>
      <c r="B55" s="91" t="s">
        <v>117</v>
      </c>
      <c r="C55" s="92" t="s">
        <v>241</v>
      </c>
      <c r="D55" s="95">
        <v>637</v>
      </c>
      <c r="E55" s="95">
        <v>637</v>
      </c>
      <c r="F55" s="95">
        <v>500</v>
      </c>
      <c r="G55" s="95"/>
      <c r="H55" s="95"/>
      <c r="I55" s="95">
        <f t="shared" si="4"/>
        <v>500</v>
      </c>
      <c r="J55" s="95">
        <f t="shared" si="5"/>
        <v>137</v>
      </c>
      <c r="K55" s="95">
        <f t="shared" si="6"/>
        <v>137</v>
      </c>
    </row>
    <row r="56" spans="1:11">
      <c r="A56" s="89" t="s">
        <v>136</v>
      </c>
      <c r="B56" s="91" t="s">
        <v>117</v>
      </c>
      <c r="C56" s="92" t="s">
        <v>242</v>
      </c>
      <c r="D56" s="95">
        <v>0</v>
      </c>
      <c r="E56" s="95">
        <v>0</v>
      </c>
      <c r="F56" s="95">
        <v>0</v>
      </c>
      <c r="G56" s="95"/>
      <c r="H56" s="95"/>
      <c r="I56" s="95">
        <f t="shared" si="4"/>
        <v>0</v>
      </c>
      <c r="J56" s="95">
        <f t="shared" si="5"/>
        <v>0</v>
      </c>
      <c r="K56" s="95">
        <f t="shared" si="6"/>
        <v>0</v>
      </c>
    </row>
    <row r="57" spans="1:11">
      <c r="A57" s="89"/>
      <c r="B57" s="99"/>
      <c r="C57" s="93"/>
      <c r="D57" s="94"/>
      <c r="E57" s="95"/>
      <c r="F57" s="94"/>
      <c r="G57" s="94"/>
      <c r="H57" s="94"/>
      <c r="I57" s="94"/>
      <c r="J57" s="96"/>
      <c r="K57" s="96"/>
    </row>
    <row r="58" spans="1:11">
      <c r="A58" s="97" t="s">
        <v>148</v>
      </c>
      <c r="B58" s="99" t="s">
        <v>117</v>
      </c>
      <c r="C58" s="93" t="s">
        <v>149</v>
      </c>
      <c r="D58" s="94">
        <f>D59+D65</f>
        <v>4950</v>
      </c>
      <c r="E58" s="94">
        <f>E59+E65</f>
        <v>4950</v>
      </c>
      <c r="F58" s="94">
        <f>F59</f>
        <v>3650</v>
      </c>
      <c r="G58" s="94"/>
      <c r="H58" s="94"/>
      <c r="I58" s="94">
        <f>F58</f>
        <v>3650</v>
      </c>
      <c r="J58" s="94">
        <f>J59+J65</f>
        <v>1250</v>
      </c>
      <c r="K58" s="94">
        <f>E58-I58</f>
        <v>1300</v>
      </c>
    </row>
    <row r="59" spans="1:11" ht="22.5">
      <c r="A59" s="100" t="s">
        <v>150</v>
      </c>
      <c r="B59" s="99" t="s">
        <v>117</v>
      </c>
      <c r="C59" s="93" t="s">
        <v>254</v>
      </c>
      <c r="D59" s="94">
        <f>D60+D61</f>
        <v>2750</v>
      </c>
      <c r="E59" s="94">
        <f>E60+E61+E62+E63+E64</f>
        <v>2750</v>
      </c>
      <c r="F59" s="94">
        <f>F61+F65</f>
        <v>3650</v>
      </c>
      <c r="G59" s="94"/>
      <c r="H59" s="94"/>
      <c r="I59" s="94">
        <v>0</v>
      </c>
      <c r="J59" s="94">
        <f>J60+J64</f>
        <v>0</v>
      </c>
      <c r="K59" s="94">
        <f>K60+K64</f>
        <v>0</v>
      </c>
    </row>
    <row r="60" spans="1:11">
      <c r="A60" s="89" t="s">
        <v>252</v>
      </c>
      <c r="B60" s="91"/>
      <c r="C60" s="93" t="s">
        <v>243</v>
      </c>
      <c r="D60" s="95">
        <v>0</v>
      </c>
      <c r="E60" s="95">
        <f>D60</f>
        <v>0</v>
      </c>
      <c r="F60" s="95">
        <v>0</v>
      </c>
      <c r="G60" s="95"/>
      <c r="H60" s="95"/>
      <c r="I60" s="95">
        <f>F60</f>
        <v>0</v>
      </c>
      <c r="J60" s="96">
        <f t="shared" ref="J60:J65" si="7">D60-F60</f>
        <v>0</v>
      </c>
      <c r="K60" s="96">
        <f>+E:E-I:I</f>
        <v>0</v>
      </c>
    </row>
    <row r="61" spans="1:11">
      <c r="A61" s="89" t="s">
        <v>136</v>
      </c>
      <c r="B61" s="91" t="s">
        <v>117</v>
      </c>
      <c r="C61" s="92" t="s">
        <v>244</v>
      </c>
      <c r="D61" s="95">
        <v>2750</v>
      </c>
      <c r="E61" s="95">
        <f t="shared" ref="E61:E67" si="8">D61</f>
        <v>2750</v>
      </c>
      <c r="F61" s="95">
        <v>2700</v>
      </c>
      <c r="G61" s="95"/>
      <c r="H61" s="95"/>
      <c r="I61" s="95">
        <f>F61</f>
        <v>2700</v>
      </c>
      <c r="J61" s="96">
        <f t="shared" si="7"/>
        <v>50</v>
      </c>
      <c r="K61" s="96">
        <f>+E:E-I:I</f>
        <v>50</v>
      </c>
    </row>
    <row r="62" spans="1:11">
      <c r="A62" s="89" t="s">
        <v>134</v>
      </c>
      <c r="B62" s="91" t="s">
        <v>117</v>
      </c>
      <c r="C62" s="92" t="s">
        <v>245</v>
      </c>
      <c r="D62" s="95">
        <v>0</v>
      </c>
      <c r="E62" s="95">
        <f t="shared" si="8"/>
        <v>0</v>
      </c>
      <c r="F62" s="95">
        <v>0</v>
      </c>
      <c r="G62" s="95"/>
      <c r="H62" s="95"/>
      <c r="I62" s="95">
        <v>0</v>
      </c>
      <c r="J62" s="96">
        <f t="shared" si="7"/>
        <v>0</v>
      </c>
      <c r="K62" s="96">
        <f>E62-I62</f>
        <v>0</v>
      </c>
    </row>
    <row r="63" spans="1:11">
      <c r="A63" s="89" t="s">
        <v>137</v>
      </c>
      <c r="B63" s="91" t="s">
        <v>117</v>
      </c>
      <c r="C63" s="92" t="s">
        <v>246</v>
      </c>
      <c r="D63" s="95">
        <v>0</v>
      </c>
      <c r="E63" s="95">
        <f t="shared" si="8"/>
        <v>0</v>
      </c>
      <c r="F63" s="95">
        <v>0</v>
      </c>
      <c r="G63" s="95"/>
      <c r="H63" s="95"/>
      <c r="I63" s="95">
        <f>F63</f>
        <v>0</v>
      </c>
      <c r="J63" s="96">
        <f t="shared" si="7"/>
        <v>0</v>
      </c>
      <c r="K63" s="96">
        <f>E63-I63</f>
        <v>0</v>
      </c>
    </row>
    <row r="64" spans="1:11">
      <c r="A64" s="89" t="s">
        <v>151</v>
      </c>
      <c r="B64" s="91" t="s">
        <v>117</v>
      </c>
      <c r="C64" s="92" t="s">
        <v>247</v>
      </c>
      <c r="D64" s="95">
        <v>0</v>
      </c>
      <c r="E64" s="95">
        <f t="shared" si="8"/>
        <v>0</v>
      </c>
      <c r="F64" s="95">
        <v>0</v>
      </c>
      <c r="G64" s="95"/>
      <c r="H64" s="95"/>
      <c r="I64" s="95">
        <f>F64</f>
        <v>0</v>
      </c>
      <c r="J64" s="96">
        <f t="shared" si="7"/>
        <v>0</v>
      </c>
      <c r="K64" s="96">
        <f>E64-I64</f>
        <v>0</v>
      </c>
    </row>
    <row r="65" spans="1:11">
      <c r="A65" s="97" t="s">
        <v>152</v>
      </c>
      <c r="B65" s="99" t="s">
        <v>117</v>
      </c>
      <c r="C65" s="93" t="s">
        <v>248</v>
      </c>
      <c r="D65" s="94">
        <v>2200</v>
      </c>
      <c r="E65" s="94">
        <f t="shared" si="8"/>
        <v>2200</v>
      </c>
      <c r="F65" s="94">
        <v>950</v>
      </c>
      <c r="G65" s="94"/>
      <c r="H65" s="94"/>
      <c r="I65" s="94">
        <f>F65</f>
        <v>950</v>
      </c>
      <c r="J65" s="98">
        <f t="shared" si="7"/>
        <v>1250</v>
      </c>
      <c r="K65" s="98">
        <f>E65-I65</f>
        <v>1250</v>
      </c>
    </row>
    <row r="66" spans="1:11">
      <c r="A66" s="97"/>
      <c r="B66" s="99"/>
      <c r="C66" s="93"/>
      <c r="D66" s="94"/>
      <c r="E66" s="94"/>
      <c r="F66" s="94"/>
      <c r="G66" s="94"/>
      <c r="H66" s="94"/>
      <c r="I66" s="94"/>
      <c r="J66" s="98"/>
      <c r="K66" s="98"/>
    </row>
    <row r="67" spans="1:11">
      <c r="A67" s="97" t="s">
        <v>153</v>
      </c>
      <c r="B67" s="99" t="s">
        <v>117</v>
      </c>
      <c r="C67" s="93" t="s">
        <v>249</v>
      </c>
      <c r="D67" s="94">
        <v>0</v>
      </c>
      <c r="E67" s="94">
        <f t="shared" si="8"/>
        <v>0</v>
      </c>
      <c r="F67" s="94">
        <v>0</v>
      </c>
      <c r="G67" s="94"/>
      <c r="H67" s="94"/>
      <c r="I67" s="94">
        <v>0</v>
      </c>
      <c r="J67" s="98">
        <f>D67-F67</f>
        <v>0</v>
      </c>
      <c r="K67" s="98">
        <f>E67-I67</f>
        <v>0</v>
      </c>
    </row>
    <row r="68" spans="1:11">
      <c r="A68" s="100"/>
      <c r="B68" s="99"/>
      <c r="C68" s="93"/>
      <c r="D68" s="94"/>
      <c r="E68" s="94"/>
      <c r="F68" s="94"/>
      <c r="G68" s="94"/>
      <c r="H68" s="94"/>
      <c r="I68" s="94"/>
      <c r="J68" s="98"/>
      <c r="K68" s="96"/>
    </row>
    <row r="69" spans="1:11">
      <c r="A69" s="97" t="s">
        <v>154</v>
      </c>
      <c r="B69" s="99" t="s">
        <v>117</v>
      </c>
      <c r="C69" s="93" t="s">
        <v>250</v>
      </c>
      <c r="D69" s="94">
        <f>D70</f>
        <v>193152</v>
      </c>
      <c r="E69" s="94">
        <f>E70</f>
        <v>193152</v>
      </c>
      <c r="F69" s="94">
        <f>F70</f>
        <v>128770.56</v>
      </c>
      <c r="G69" s="103"/>
      <c r="H69" s="104"/>
      <c r="I69" s="94">
        <f>I70</f>
        <v>128770.56</v>
      </c>
      <c r="J69" s="98">
        <f>J70</f>
        <v>64381.440000000002</v>
      </c>
      <c r="K69" s="98">
        <f>K70</f>
        <v>64381.440000000002</v>
      </c>
    </row>
    <row r="70" spans="1:11">
      <c r="A70" s="89" t="s">
        <v>155</v>
      </c>
      <c r="B70" s="91"/>
      <c r="C70" s="92" t="s">
        <v>255</v>
      </c>
      <c r="D70" s="95">
        <v>193152</v>
      </c>
      <c r="E70" s="95">
        <f>D70</f>
        <v>193152</v>
      </c>
      <c r="F70" s="95">
        <v>128770.56</v>
      </c>
      <c r="G70" s="101"/>
      <c r="H70" s="102"/>
      <c r="I70" s="95">
        <f>F70</f>
        <v>128770.56</v>
      </c>
      <c r="J70" s="96">
        <f>D70-F70</f>
        <v>64381.440000000002</v>
      </c>
      <c r="K70" s="96">
        <f>E70-I70</f>
        <v>64381.440000000002</v>
      </c>
    </row>
    <row r="71" spans="1:11">
      <c r="A71" s="89"/>
      <c r="B71" s="91" t="s">
        <v>117</v>
      </c>
      <c r="C71" s="92"/>
      <c r="D71" s="95"/>
      <c r="E71" s="95"/>
      <c r="F71" s="95"/>
      <c r="G71" s="101"/>
      <c r="H71" s="101"/>
      <c r="I71" s="95"/>
      <c r="J71" s="96"/>
      <c r="K71" s="96"/>
    </row>
    <row r="72" spans="1:11" ht="22.5">
      <c r="A72" s="100" t="s">
        <v>156</v>
      </c>
      <c r="B72" s="99" t="s">
        <v>117</v>
      </c>
      <c r="C72" s="93" t="s">
        <v>251</v>
      </c>
      <c r="D72" s="94">
        <v>0</v>
      </c>
      <c r="E72" s="94">
        <f>D72</f>
        <v>0</v>
      </c>
      <c r="F72" s="95">
        <v>0</v>
      </c>
      <c r="G72" s="101"/>
      <c r="H72" s="101"/>
      <c r="I72" s="94">
        <v>0</v>
      </c>
      <c r="J72" s="98">
        <f>D72-F72</f>
        <v>0</v>
      </c>
      <c r="K72" s="98">
        <f>E72-I72</f>
        <v>0</v>
      </c>
    </row>
    <row r="73" spans="1:11">
      <c r="A73" s="105"/>
      <c r="B73" s="91"/>
      <c r="C73" s="92"/>
      <c r="D73" s="95"/>
      <c r="E73" s="95"/>
      <c r="F73" s="95"/>
      <c r="G73" s="101"/>
      <c r="H73" s="101"/>
      <c r="I73" s="94"/>
      <c r="J73" s="96"/>
      <c r="K73" s="96"/>
    </row>
    <row r="74" spans="1:11" ht="15.75" thickBot="1">
      <c r="A74" s="106" t="s">
        <v>81</v>
      </c>
      <c r="B74" s="107" t="s">
        <v>117</v>
      </c>
      <c r="C74" s="93" t="s">
        <v>157</v>
      </c>
      <c r="D74" s="94">
        <f>D13+D45+D50+D58+D67+D69+D72</f>
        <v>1089884</v>
      </c>
      <c r="E74" s="94">
        <f>D74</f>
        <v>1089884</v>
      </c>
      <c r="F74" s="94">
        <f>F13+F45+F50+F58+F69</f>
        <v>635397.6</v>
      </c>
      <c r="G74" s="103"/>
      <c r="H74" s="103"/>
      <c r="I74" s="94">
        <f>F74</f>
        <v>635397.6</v>
      </c>
      <c r="J74" s="98">
        <f>D74-F74</f>
        <v>454486.4</v>
      </c>
      <c r="K74" s="98">
        <f>E74-I74</f>
        <v>454486.4</v>
      </c>
    </row>
    <row r="75" spans="1:11" ht="33.75">
      <c r="A75" s="108" t="s">
        <v>158</v>
      </c>
      <c r="B75" s="109" t="s">
        <v>212</v>
      </c>
      <c r="C75" s="110" t="s">
        <v>81</v>
      </c>
      <c r="D75" s="111"/>
      <c r="E75" s="111"/>
      <c r="F75" s="111"/>
      <c r="G75" s="112"/>
      <c r="H75" s="112"/>
      <c r="I75" s="111"/>
      <c r="J75" s="111"/>
      <c r="K75" s="111"/>
    </row>
    <row r="76" spans="1:11">
      <c r="A76" s="113"/>
      <c r="B76" s="114">
        <v>450</v>
      </c>
      <c r="C76" s="115" t="s">
        <v>159</v>
      </c>
      <c r="D76" s="116">
        <v>67435</v>
      </c>
      <c r="E76" s="116">
        <f>D76</f>
        <v>67435</v>
      </c>
      <c r="F76" s="116">
        <f ca="1">'Ф0503127(доходы)'!E20-'Ф0503127(расходы)'!F74</f>
        <v>-2237.2100000000792</v>
      </c>
      <c r="G76" s="116"/>
      <c r="H76" s="116">
        <f>F76</f>
        <v>-2237.2100000000792</v>
      </c>
      <c r="I76" s="116"/>
      <c r="J76" s="116"/>
      <c r="K76" s="116"/>
    </row>
    <row r="77" spans="1:11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</row>
    <row r="78" spans="1:11">
      <c r="B78" s="113"/>
      <c r="C78" s="113"/>
      <c r="D78" s="117"/>
      <c r="E78" s="113"/>
      <c r="F78" s="113"/>
      <c r="G78" s="113"/>
      <c r="H78" s="113"/>
      <c r="I78" s="113"/>
      <c r="J78" s="113"/>
      <c r="K78" s="113"/>
    </row>
  </sheetData>
  <sheetCalcPr fullCalcOnLoad="1"/>
  <mergeCells count="1">
    <mergeCell ref="A3:A10"/>
  </mergeCells>
  <phoneticPr fontId="18" type="noConversion"/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tabSelected="1" topLeftCell="A13" workbookViewId="0">
      <selection activeCell="C27" sqref="C27"/>
    </sheetView>
  </sheetViews>
  <sheetFormatPr defaultRowHeight="15"/>
  <cols>
    <col min="1" max="1" width="18.5703125" style="168" customWidth="1"/>
    <col min="2" max="2" width="8" style="175" customWidth="1"/>
    <col min="3" max="3" width="22.5703125" customWidth="1"/>
    <col min="4" max="4" width="15.140625" customWidth="1"/>
    <col min="5" max="5" width="18.5703125" customWidth="1"/>
    <col min="6" max="6" width="6.28515625" customWidth="1"/>
    <col min="7" max="7" width="6.5703125" customWidth="1"/>
    <col min="8" max="8" width="14.7109375" customWidth="1"/>
    <col min="9" max="9" width="18.5703125" customWidth="1"/>
  </cols>
  <sheetData>
    <row r="2" spans="1:9">
      <c r="A2" s="149"/>
      <c r="B2" s="150"/>
      <c r="C2" s="118"/>
      <c r="D2" s="118"/>
      <c r="E2" s="118"/>
      <c r="F2" s="118"/>
      <c r="G2" s="118"/>
      <c r="H2" s="118"/>
      <c r="I2" s="118"/>
    </row>
    <row r="3" spans="1:9">
      <c r="A3" s="201" t="s">
        <v>184</v>
      </c>
      <c r="B3" s="201"/>
      <c r="C3" s="201"/>
      <c r="D3" s="201"/>
      <c r="E3" s="201"/>
      <c r="F3" s="201"/>
      <c r="G3" s="201"/>
      <c r="H3" s="201"/>
      <c r="I3" s="201"/>
    </row>
    <row r="4" spans="1:9">
      <c r="A4" s="202" t="s">
        <v>185</v>
      </c>
      <c r="B4" s="205" t="s">
        <v>14</v>
      </c>
      <c r="C4" s="200" t="s">
        <v>160</v>
      </c>
      <c r="D4" s="200" t="s">
        <v>161</v>
      </c>
      <c r="E4" s="202" t="s">
        <v>162</v>
      </c>
      <c r="F4" s="202"/>
      <c r="G4" s="202"/>
      <c r="H4" s="202"/>
      <c r="I4" s="203" t="s">
        <v>17</v>
      </c>
    </row>
    <row r="5" spans="1:9">
      <c r="A5" s="204"/>
      <c r="B5" s="206"/>
      <c r="C5" s="200"/>
      <c r="D5" s="202"/>
      <c r="E5" s="200" t="s">
        <v>163</v>
      </c>
      <c r="F5" s="200" t="s">
        <v>164</v>
      </c>
      <c r="G5" s="200" t="s">
        <v>165</v>
      </c>
      <c r="H5" s="200" t="s">
        <v>21</v>
      </c>
      <c r="I5" s="203"/>
    </row>
    <row r="6" spans="1:9" ht="28.5" customHeight="1">
      <c r="A6" s="204"/>
      <c r="B6" s="206"/>
      <c r="C6" s="200"/>
      <c r="D6" s="202"/>
      <c r="E6" s="200"/>
      <c r="F6" s="200"/>
      <c r="G6" s="200"/>
      <c r="H6" s="200"/>
      <c r="I6" s="203"/>
    </row>
    <row r="7" spans="1:9">
      <c r="A7" s="119">
        <v>1</v>
      </c>
      <c r="B7" s="151" t="s">
        <v>186</v>
      </c>
      <c r="C7" s="119">
        <v>3</v>
      </c>
      <c r="D7" s="119">
        <v>4</v>
      </c>
      <c r="E7" s="119">
        <v>5</v>
      </c>
      <c r="F7" s="119">
        <v>6</v>
      </c>
      <c r="G7" s="119">
        <v>7</v>
      </c>
      <c r="H7" s="119">
        <v>8</v>
      </c>
      <c r="I7" s="120">
        <v>9</v>
      </c>
    </row>
    <row r="8" spans="1:9" ht="45.75">
      <c r="A8" s="152" t="s">
        <v>187</v>
      </c>
      <c r="B8" s="153" t="s">
        <v>188</v>
      </c>
      <c r="C8" s="121" t="s">
        <v>166</v>
      </c>
      <c r="D8" s="122">
        <f>D10</f>
        <v>67435</v>
      </c>
      <c r="E8" s="122">
        <f>E10</f>
        <v>2237.2099999999627</v>
      </c>
      <c r="F8" s="122"/>
      <c r="G8" s="122"/>
      <c r="H8" s="122">
        <f>H10</f>
        <v>2237.2099999999627</v>
      </c>
      <c r="I8" s="123">
        <f>I10</f>
        <v>65197.790000000037</v>
      </c>
    </row>
    <row r="9" spans="1:9">
      <c r="A9" s="152" t="s">
        <v>189</v>
      </c>
      <c r="B9" s="154"/>
      <c r="C9" s="121"/>
      <c r="D9" s="122"/>
      <c r="E9" s="122"/>
      <c r="F9" s="122"/>
      <c r="G9" s="122"/>
      <c r="H9" s="122"/>
      <c r="I9" s="123"/>
    </row>
    <row r="10" spans="1:9" ht="54.75" customHeight="1">
      <c r="A10" s="152" t="s">
        <v>190</v>
      </c>
      <c r="B10" s="154" t="s">
        <v>191</v>
      </c>
      <c r="C10" s="121" t="s">
        <v>167</v>
      </c>
      <c r="D10" s="122">
        <f>D14</f>
        <v>67435</v>
      </c>
      <c r="E10" s="122">
        <f>E14</f>
        <v>2237.2099999999627</v>
      </c>
      <c r="F10" s="122"/>
      <c r="G10" s="122"/>
      <c r="H10" s="122">
        <f>H14</f>
        <v>2237.2099999999627</v>
      </c>
      <c r="I10" s="123">
        <f>I14</f>
        <v>65197.790000000037</v>
      </c>
    </row>
    <row r="11" spans="1:9">
      <c r="A11" s="155" t="s">
        <v>192</v>
      </c>
      <c r="B11" s="156"/>
      <c r="C11" s="124"/>
      <c r="D11" s="125"/>
      <c r="E11" s="125"/>
      <c r="F11" s="125"/>
      <c r="G11" s="125"/>
      <c r="H11" s="126"/>
      <c r="I11" s="127">
        <f>D11-H11</f>
        <v>0</v>
      </c>
    </row>
    <row r="12" spans="1:9">
      <c r="A12" s="157" t="s">
        <v>193</v>
      </c>
      <c r="B12" s="156" t="s">
        <v>194</v>
      </c>
      <c r="C12" s="124"/>
      <c r="D12" s="90"/>
      <c r="E12" s="125"/>
      <c r="F12" s="125"/>
      <c r="G12" s="125"/>
      <c r="H12" s="126">
        <f>E12</f>
        <v>0</v>
      </c>
      <c r="I12" s="127"/>
    </row>
    <row r="13" spans="1:9">
      <c r="A13" s="157" t="s">
        <v>192</v>
      </c>
      <c r="B13" s="156"/>
      <c r="C13" s="124"/>
      <c r="D13" s="128"/>
      <c r="E13" s="125"/>
      <c r="F13" s="125"/>
      <c r="G13" s="125"/>
      <c r="H13" s="126"/>
      <c r="I13" s="127"/>
    </row>
    <row r="14" spans="1:9" ht="46.5" customHeight="1">
      <c r="A14" s="158" t="s">
        <v>195</v>
      </c>
      <c r="B14" s="156" t="s">
        <v>196</v>
      </c>
      <c r="C14" s="124" t="s">
        <v>168</v>
      </c>
      <c r="D14" s="128">
        <f>D22+D15</f>
        <v>67435</v>
      </c>
      <c r="E14" s="125">
        <f>E15+E19</f>
        <v>2237.2099999999627</v>
      </c>
      <c r="F14" s="125"/>
      <c r="G14" s="125"/>
      <c r="H14" s="126">
        <f>E14</f>
        <v>2237.2099999999627</v>
      </c>
      <c r="I14" s="127">
        <f t="shared" ref="I14:I22" si="0">D14-H14</f>
        <v>65197.790000000037</v>
      </c>
    </row>
    <row r="15" spans="1:9" ht="23.25">
      <c r="A15" s="159" t="s">
        <v>197</v>
      </c>
      <c r="B15" s="156" t="s">
        <v>198</v>
      </c>
      <c r="C15" s="124" t="s">
        <v>169</v>
      </c>
      <c r="D15" s="125">
        <f t="shared" ref="D15:E17" si="1">D16</f>
        <v>-1022649</v>
      </c>
      <c r="E15" s="125">
        <f t="shared" si="1"/>
        <v>-633160.39</v>
      </c>
      <c r="F15" s="125"/>
      <c r="G15" s="125" t="s">
        <v>128</v>
      </c>
      <c r="H15" s="126">
        <f>E15</f>
        <v>-633160.39</v>
      </c>
      <c r="I15" s="127">
        <f t="shared" si="0"/>
        <v>-389488.61</v>
      </c>
    </row>
    <row r="16" spans="1:9" ht="45" customHeight="1">
      <c r="A16" s="159" t="s">
        <v>199</v>
      </c>
      <c r="B16" s="156" t="s">
        <v>198</v>
      </c>
      <c r="C16" s="124" t="s">
        <v>170</v>
      </c>
      <c r="D16" s="125">
        <f t="shared" si="1"/>
        <v>-1022649</v>
      </c>
      <c r="E16" s="125">
        <f t="shared" si="1"/>
        <v>-633160.39</v>
      </c>
      <c r="F16" s="125"/>
      <c r="G16" s="125"/>
      <c r="H16" s="126">
        <f>E16</f>
        <v>-633160.39</v>
      </c>
      <c r="I16" s="127">
        <f t="shared" si="0"/>
        <v>-389488.61</v>
      </c>
    </row>
    <row r="17" spans="1:9" ht="45.75" customHeight="1">
      <c r="A17" s="159" t="s">
        <v>200</v>
      </c>
      <c r="B17" s="156" t="s">
        <v>198</v>
      </c>
      <c r="C17" s="124" t="s">
        <v>171</v>
      </c>
      <c r="D17" s="125">
        <f t="shared" si="1"/>
        <v>-1022649</v>
      </c>
      <c r="E17" s="125">
        <f t="shared" si="1"/>
        <v>-633160.39</v>
      </c>
      <c r="F17" s="125"/>
      <c r="G17" s="125"/>
      <c r="H17" s="126">
        <f>E17</f>
        <v>-633160.39</v>
      </c>
      <c r="I17" s="127">
        <f t="shared" si="0"/>
        <v>-389488.61</v>
      </c>
    </row>
    <row r="18" spans="1:9" ht="45.75">
      <c r="A18" s="159" t="s">
        <v>201</v>
      </c>
      <c r="B18" s="156" t="s">
        <v>198</v>
      </c>
      <c r="C18" s="124" t="s">
        <v>172</v>
      </c>
      <c r="D18" s="125">
        <v>-1022649</v>
      </c>
      <c r="E18" s="125">
        <v>-633160.39</v>
      </c>
      <c r="F18" s="125"/>
      <c r="G18" s="125"/>
      <c r="H18" s="126">
        <f>E18</f>
        <v>-633160.39</v>
      </c>
      <c r="I18" s="127">
        <f t="shared" si="0"/>
        <v>-389488.61</v>
      </c>
    </row>
    <row r="19" spans="1:9" ht="23.25">
      <c r="A19" s="159" t="s">
        <v>202</v>
      </c>
      <c r="B19" s="156" t="s">
        <v>203</v>
      </c>
      <c r="C19" s="124" t="s">
        <v>173</v>
      </c>
      <c r="D19" s="125">
        <f t="shared" ref="D19:E21" si="2">D20</f>
        <v>1090084</v>
      </c>
      <c r="E19" s="125">
        <v>635397.6</v>
      </c>
      <c r="F19" s="125"/>
      <c r="G19" s="125"/>
      <c r="H19" s="126">
        <f>E19+F19+G19</f>
        <v>635397.6</v>
      </c>
      <c r="I19" s="127">
        <f t="shared" si="0"/>
        <v>454686.4</v>
      </c>
    </row>
    <row r="20" spans="1:9" ht="34.5">
      <c r="A20" s="159" t="s">
        <v>204</v>
      </c>
      <c r="B20" s="156" t="s">
        <v>203</v>
      </c>
      <c r="C20" s="124" t="s">
        <v>174</v>
      </c>
      <c r="D20" s="125">
        <f t="shared" si="2"/>
        <v>1090084</v>
      </c>
      <c r="E20" s="125">
        <f t="shared" si="2"/>
        <v>635397.6</v>
      </c>
      <c r="F20" s="125"/>
      <c r="G20" s="125"/>
      <c r="H20" s="126">
        <f>E20+F20+G20</f>
        <v>635397.6</v>
      </c>
      <c r="I20" s="127">
        <f t="shared" si="0"/>
        <v>454686.4</v>
      </c>
    </row>
    <row r="21" spans="1:9" ht="34.5">
      <c r="A21" s="160" t="s">
        <v>205</v>
      </c>
      <c r="B21" s="156" t="s">
        <v>203</v>
      </c>
      <c r="C21" s="124" t="s">
        <v>175</v>
      </c>
      <c r="D21" s="125">
        <f t="shared" si="2"/>
        <v>1090084</v>
      </c>
      <c r="E21" s="125">
        <f t="shared" si="2"/>
        <v>635397.6</v>
      </c>
      <c r="F21" s="125"/>
      <c r="G21" s="125"/>
      <c r="H21" s="126">
        <f>E21+F21+G21</f>
        <v>635397.6</v>
      </c>
      <c r="I21" s="127">
        <f t="shared" si="0"/>
        <v>454686.4</v>
      </c>
    </row>
    <row r="22" spans="1:9" ht="46.5" thickBot="1">
      <c r="A22" s="161" t="s">
        <v>206</v>
      </c>
      <c r="B22" s="162" t="s">
        <v>203</v>
      </c>
      <c r="C22" s="129" t="s">
        <v>176</v>
      </c>
      <c r="D22" s="130">
        <v>1090084</v>
      </c>
      <c r="E22" s="130">
        <v>635397.6</v>
      </c>
      <c r="F22" s="130"/>
      <c r="G22" s="130"/>
      <c r="H22" s="131">
        <f>E22+F22+G22</f>
        <v>635397.6</v>
      </c>
      <c r="I22" s="132">
        <f t="shared" si="0"/>
        <v>454686.4</v>
      </c>
    </row>
    <row r="23" spans="1:9">
      <c r="A23" s="163" t="s">
        <v>81</v>
      </c>
      <c r="B23" s="164"/>
      <c r="C23" s="133" t="s">
        <v>81</v>
      </c>
      <c r="D23" s="134"/>
      <c r="E23" s="134"/>
      <c r="F23" s="134"/>
      <c r="G23" s="134"/>
      <c r="H23" s="134"/>
      <c r="I23" s="134"/>
    </row>
    <row r="24" spans="1:9">
      <c r="A24" s="139" t="s">
        <v>207</v>
      </c>
      <c r="B24" s="165"/>
      <c r="C24" s="135"/>
      <c r="D24" s="135" t="s">
        <v>177</v>
      </c>
      <c r="E24" s="136"/>
      <c r="F24" s="136"/>
      <c r="G24" s="136"/>
      <c r="H24" s="136" t="s">
        <v>178</v>
      </c>
      <c r="I24" s="137"/>
    </row>
    <row r="25" spans="1:9">
      <c r="A25" s="166" t="s">
        <v>208</v>
      </c>
      <c r="B25" s="167"/>
      <c r="C25" s="138"/>
      <c r="D25" s="139" t="s">
        <v>179</v>
      </c>
      <c r="E25" s="138"/>
      <c r="F25" s="138"/>
      <c r="G25" s="138"/>
      <c r="H25" s="138" t="s">
        <v>178</v>
      </c>
      <c r="I25" s="137"/>
    </row>
    <row r="26" spans="1:9">
      <c r="B26" s="169"/>
      <c r="C26" s="138"/>
      <c r="D26" s="138"/>
      <c r="E26" s="139" t="s">
        <v>180</v>
      </c>
      <c r="F26" s="140"/>
      <c r="G26" s="138"/>
      <c r="H26" s="138"/>
    </row>
    <row r="27" spans="1:9">
      <c r="A27" s="166" t="s">
        <v>209</v>
      </c>
      <c r="B27" s="170"/>
      <c r="C27" s="138" t="s">
        <v>259</v>
      </c>
      <c r="D27" s="138"/>
      <c r="E27" s="138"/>
      <c r="F27" s="138"/>
      <c r="G27" s="138"/>
      <c r="H27" s="138"/>
    </row>
    <row r="28" spans="1:9">
      <c r="A28" s="166" t="s">
        <v>210</v>
      </c>
      <c r="B28" s="170"/>
      <c r="C28" s="141"/>
      <c r="D28" s="141"/>
      <c r="E28" s="141"/>
      <c r="F28" s="141"/>
      <c r="G28" s="141"/>
      <c r="H28" s="138"/>
    </row>
    <row r="29" spans="1:9">
      <c r="A29" s="166"/>
      <c r="B29" s="171"/>
      <c r="C29" s="138" t="s">
        <v>181</v>
      </c>
      <c r="D29" s="140"/>
      <c r="E29" s="138"/>
      <c r="F29" s="138"/>
      <c r="G29" s="138"/>
      <c r="H29" s="142"/>
    </row>
    <row r="30" spans="1:9">
      <c r="A30" s="172"/>
      <c r="B30" s="169"/>
      <c r="C30" s="143" t="s">
        <v>182</v>
      </c>
      <c r="D30" s="138"/>
      <c r="E30" s="138"/>
      <c r="F30" s="138"/>
      <c r="G30" s="138"/>
      <c r="H30" s="144"/>
    </row>
    <row r="31" spans="1:9">
      <c r="B31" s="169"/>
      <c r="C31" s="143" t="s">
        <v>183</v>
      </c>
      <c r="D31" s="138"/>
      <c r="E31" s="138"/>
      <c r="F31" s="138"/>
      <c r="G31" s="138"/>
      <c r="H31" s="144"/>
    </row>
    <row r="32" spans="1:9">
      <c r="A32" s="139"/>
      <c r="B32" s="165"/>
      <c r="C32" s="145"/>
      <c r="D32" s="146"/>
      <c r="E32" s="146"/>
      <c r="F32" s="146"/>
      <c r="G32" s="146"/>
      <c r="H32" s="147"/>
    </row>
    <row r="33" spans="1:9">
      <c r="A33" s="173"/>
      <c r="B33" s="174"/>
      <c r="C33" s="148"/>
      <c r="D33" s="148"/>
      <c r="E33" s="148"/>
      <c r="F33" s="148"/>
      <c r="G33" s="148"/>
      <c r="H33" s="148"/>
      <c r="I33" s="148"/>
    </row>
  </sheetData>
  <mergeCells count="11">
    <mergeCell ref="B4:B6"/>
    <mergeCell ref="E5:E6"/>
    <mergeCell ref="F5:F6"/>
    <mergeCell ref="A3:I3"/>
    <mergeCell ref="C4:C6"/>
    <mergeCell ref="D4:D6"/>
    <mergeCell ref="E4:H4"/>
    <mergeCell ref="I4:I6"/>
    <mergeCell ref="G5:G6"/>
    <mergeCell ref="H5:H6"/>
    <mergeCell ref="A4:A6"/>
  </mergeCells>
  <phoneticPr fontId="18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Ф0503127(доходы)</vt:lpstr>
      <vt:lpstr>Ф0503127(расходы)</vt:lpstr>
      <vt:lpstr>Ф0503127(ИФ)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2017-08-14T11:56:33Z</dcterms:created>
  <dcterms:modified xsi:type="dcterms:W3CDTF">2018-09-04T11:47:26Z</dcterms:modified>
</cp:coreProperties>
</file>